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09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aval/Desktop/Data and Graphs/Final Graphs and PNGs/"/>
    </mc:Choice>
  </mc:AlternateContent>
  <xr:revisionPtr revIDLastSave="0" documentId="13_ncr:1_{85147EDE-7FD4-B941-AF3F-EBD0FEF4A952}" xr6:coauthVersionLast="34" xr6:coauthVersionMax="34" xr10:uidLastSave="{00000000-0000-0000-0000-000000000000}"/>
  <bookViews>
    <workbookView xWindow="0" yWindow="460" windowWidth="25600" windowHeight="14740" activeTab="4" xr2:uid="{00000000-000D-0000-FFFF-FFFF00000000}"/>
  </bookViews>
  <sheets>
    <sheet name="Bachelor's" sheetId="1" r:id="rId1"/>
    <sheet name="Master's" sheetId="2" r:id="rId2"/>
    <sheet name="Doctorate" sheetId="3" r:id="rId3"/>
    <sheet name="Data" sheetId="6" r:id="rId4"/>
    <sheet name="Graph" sheetId="7" r:id="rId5"/>
  </sheets>
  <calcPr calcId="1790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7" i="2" l="1"/>
  <c r="E57" i="2"/>
  <c r="F57" i="2"/>
  <c r="G57" i="2"/>
  <c r="H57" i="2"/>
  <c r="I57" i="2"/>
  <c r="J57" i="2"/>
  <c r="H47" i="2"/>
  <c r="I47" i="2"/>
  <c r="J47" i="2"/>
  <c r="D37" i="2"/>
  <c r="E37" i="2"/>
  <c r="F37" i="2"/>
  <c r="G37" i="2"/>
  <c r="H37" i="2"/>
  <c r="I37" i="2"/>
  <c r="J37" i="2"/>
  <c r="D27" i="2"/>
  <c r="E27" i="2"/>
  <c r="F27" i="2"/>
  <c r="G27" i="2"/>
  <c r="H27" i="2"/>
  <c r="I27" i="2"/>
  <c r="J27" i="2"/>
  <c r="D17" i="2"/>
  <c r="E17" i="2"/>
  <c r="F17" i="2"/>
  <c r="G17" i="2"/>
  <c r="H17" i="2"/>
  <c r="I17" i="2"/>
  <c r="J17" i="2"/>
  <c r="G94" i="2"/>
  <c r="J94" i="2"/>
  <c r="I94" i="2"/>
  <c r="H94" i="2"/>
  <c r="F94" i="2"/>
  <c r="E94" i="2"/>
  <c r="D94" i="2"/>
  <c r="C94" i="2"/>
  <c r="K93" i="2"/>
  <c r="K92" i="2"/>
  <c r="K91" i="2"/>
  <c r="R12" i="2" s="1"/>
  <c r="K90" i="2"/>
  <c r="R11" i="2" s="1"/>
  <c r="K89" i="2"/>
  <c r="R10" i="2" s="1"/>
  <c r="K88" i="2"/>
  <c r="R9" i="2" s="1"/>
  <c r="K87" i="2"/>
  <c r="R8" i="2" s="1"/>
  <c r="K86" i="2"/>
  <c r="R7" i="2" s="1"/>
  <c r="J75" i="2"/>
  <c r="I75" i="2"/>
  <c r="H75" i="2"/>
  <c r="G75" i="2"/>
  <c r="F75" i="2"/>
  <c r="E75" i="2"/>
  <c r="D75" i="2"/>
  <c r="C75" i="2"/>
  <c r="K74" i="2"/>
  <c r="K73" i="2"/>
  <c r="K72" i="2"/>
  <c r="V12" i="2" s="1"/>
  <c r="K71" i="2"/>
  <c r="V11" i="2" s="1"/>
  <c r="K70" i="2"/>
  <c r="V10" i="2" s="1"/>
  <c r="K69" i="2"/>
  <c r="V9" i="2" s="1"/>
  <c r="K68" i="2"/>
  <c r="V8" i="2" s="1"/>
  <c r="K67" i="2"/>
  <c r="V7" i="2" s="1"/>
  <c r="C57" i="2"/>
  <c r="K56" i="2"/>
  <c r="K55" i="2"/>
  <c r="K54" i="2"/>
  <c r="U12" i="2" s="1"/>
  <c r="K53" i="2"/>
  <c r="U11" i="2" s="1"/>
  <c r="K52" i="2"/>
  <c r="U10" i="2" s="1"/>
  <c r="K51" i="2"/>
  <c r="U9" i="2" s="1"/>
  <c r="K50" i="2"/>
  <c r="U8" i="2" s="1"/>
  <c r="K49" i="2"/>
  <c r="U7" i="2" s="1"/>
  <c r="K48" i="2"/>
  <c r="G47" i="2"/>
  <c r="F47" i="2"/>
  <c r="E47" i="2"/>
  <c r="D47" i="2"/>
  <c r="C47" i="2"/>
  <c r="K46" i="2"/>
  <c r="K45" i="2"/>
  <c r="K44" i="2"/>
  <c r="T12" i="2" s="1"/>
  <c r="K43" i="2"/>
  <c r="K42" i="2"/>
  <c r="T10" i="2" s="1"/>
  <c r="K41" i="2"/>
  <c r="T9" i="2" s="1"/>
  <c r="K40" i="2"/>
  <c r="T8" i="2" s="1"/>
  <c r="K39" i="2"/>
  <c r="T7" i="2" s="1"/>
  <c r="K38" i="2"/>
  <c r="C37" i="2"/>
  <c r="K36" i="2"/>
  <c r="K35" i="2"/>
  <c r="K34" i="2"/>
  <c r="S12" i="2" s="1"/>
  <c r="K33" i="2"/>
  <c r="S11" i="2" s="1"/>
  <c r="K32" i="2"/>
  <c r="S10" i="2" s="1"/>
  <c r="K31" i="2"/>
  <c r="S9" i="2" s="1"/>
  <c r="K30" i="2"/>
  <c r="S8" i="2" s="1"/>
  <c r="K29" i="2"/>
  <c r="S7" i="2" s="1"/>
  <c r="K28" i="2"/>
  <c r="C27" i="2"/>
  <c r="K26" i="2"/>
  <c r="K25" i="2"/>
  <c r="K24" i="2"/>
  <c r="Q12" i="2" s="1"/>
  <c r="K23" i="2"/>
  <c r="Q11" i="2" s="1"/>
  <c r="K22" i="2"/>
  <c r="Q10" i="2" s="1"/>
  <c r="K21" i="2"/>
  <c r="Q9" i="2" s="1"/>
  <c r="K20" i="2"/>
  <c r="Q8" i="2" s="1"/>
  <c r="K19" i="2"/>
  <c r="Q7" i="2" s="1"/>
  <c r="K18" i="2"/>
  <c r="C17" i="2"/>
  <c r="K16" i="2"/>
  <c r="K15" i="2"/>
  <c r="K14" i="2"/>
  <c r="P12" i="2" s="1"/>
  <c r="K13" i="2"/>
  <c r="P11" i="2" s="1"/>
  <c r="K12" i="2"/>
  <c r="P10" i="2" s="1"/>
  <c r="T11" i="2"/>
  <c r="K11" i="2"/>
  <c r="P9" i="2" s="1"/>
  <c r="K10" i="2"/>
  <c r="P8" i="2" s="1"/>
  <c r="K9" i="2"/>
  <c r="P7" i="2" s="1"/>
  <c r="K37" i="2" l="1"/>
  <c r="S13" i="2" s="1"/>
  <c r="K75" i="2"/>
  <c r="V13" i="2" s="1"/>
  <c r="K94" i="2"/>
  <c r="R13" i="2" s="1"/>
  <c r="R14" i="2"/>
  <c r="K17" i="2"/>
  <c r="P13" i="2" s="1"/>
  <c r="K57" i="2"/>
  <c r="U13" i="2" s="1"/>
  <c r="K47" i="2"/>
  <c r="T13" i="2" s="1"/>
  <c r="S14" i="2"/>
  <c r="S16" i="2" s="1"/>
  <c r="C6" i="6" s="1"/>
  <c r="T14" i="2"/>
  <c r="K27" i="2"/>
  <c r="Q13" i="2" s="1"/>
  <c r="Q14" i="2"/>
  <c r="U14" i="2"/>
  <c r="V14" i="2"/>
  <c r="P14" i="2"/>
  <c r="R16" i="2" l="1"/>
  <c r="C7" i="6" s="1"/>
  <c r="V16" i="2"/>
  <c r="C5" i="6" s="1"/>
  <c r="Q16" i="2"/>
  <c r="C4" i="6" s="1"/>
  <c r="U16" i="2"/>
  <c r="C3" i="6" s="1"/>
  <c r="T16" i="2"/>
  <c r="C2" i="6" s="1"/>
  <c r="P16" i="2"/>
  <c r="C8" i="6" s="1"/>
  <c r="J94" i="3" l="1"/>
  <c r="I94" i="3"/>
  <c r="H94" i="3"/>
  <c r="G94" i="3"/>
  <c r="F94" i="3"/>
  <c r="E94" i="3"/>
  <c r="D94" i="3"/>
  <c r="C94" i="3"/>
  <c r="K94" i="3" s="1"/>
  <c r="R13" i="3" s="1"/>
  <c r="K93" i="3"/>
  <c r="K92" i="3"/>
  <c r="K91" i="3"/>
  <c r="R12" i="3" s="1"/>
  <c r="K90" i="3"/>
  <c r="R11" i="3" s="1"/>
  <c r="K89" i="3"/>
  <c r="K88" i="3"/>
  <c r="K87" i="3"/>
  <c r="K86" i="3"/>
  <c r="J75" i="3"/>
  <c r="I75" i="3"/>
  <c r="H75" i="3"/>
  <c r="G75" i="3"/>
  <c r="F75" i="3"/>
  <c r="E75" i="3"/>
  <c r="D75" i="3"/>
  <c r="C75" i="3"/>
  <c r="K75" i="3" s="1"/>
  <c r="V13" i="3" s="1"/>
  <c r="K74" i="3"/>
  <c r="K73" i="3"/>
  <c r="K72" i="3"/>
  <c r="V12" i="3" s="1"/>
  <c r="K71" i="3"/>
  <c r="V11" i="3" s="1"/>
  <c r="K70" i="3"/>
  <c r="K69" i="3"/>
  <c r="K68" i="3"/>
  <c r="K67" i="3"/>
  <c r="J57" i="3"/>
  <c r="I57" i="3"/>
  <c r="H57" i="3"/>
  <c r="G57" i="3"/>
  <c r="F57" i="3"/>
  <c r="E57" i="3"/>
  <c r="D57" i="3"/>
  <c r="C57" i="3"/>
  <c r="K57" i="3" s="1"/>
  <c r="U13" i="3" s="1"/>
  <c r="K56" i="3"/>
  <c r="K55" i="3"/>
  <c r="K54" i="3"/>
  <c r="U12" i="3" s="1"/>
  <c r="K53" i="3"/>
  <c r="K52" i="3"/>
  <c r="K51" i="3"/>
  <c r="K50" i="3"/>
  <c r="K49" i="3"/>
  <c r="U7" i="3" s="1"/>
  <c r="K48" i="3"/>
  <c r="J47" i="3"/>
  <c r="I47" i="3"/>
  <c r="H47" i="3"/>
  <c r="G47" i="3"/>
  <c r="F47" i="3"/>
  <c r="E47" i="3"/>
  <c r="D47" i="3"/>
  <c r="C47" i="3"/>
  <c r="K46" i="3"/>
  <c r="K44" i="3"/>
  <c r="K43" i="3"/>
  <c r="T11" i="3" s="1"/>
  <c r="K42" i="3"/>
  <c r="K41" i="3"/>
  <c r="K40" i="3"/>
  <c r="T8" i="3" s="1"/>
  <c r="K39" i="3"/>
  <c r="T7" i="3" s="1"/>
  <c r="K38" i="3"/>
  <c r="J37" i="3"/>
  <c r="I37" i="3"/>
  <c r="H37" i="3"/>
  <c r="G37" i="3"/>
  <c r="F37" i="3"/>
  <c r="E37" i="3"/>
  <c r="D37" i="3"/>
  <c r="C37" i="3"/>
  <c r="K36" i="3"/>
  <c r="K35" i="3"/>
  <c r="K34" i="3"/>
  <c r="S12" i="3" s="1"/>
  <c r="K33" i="3"/>
  <c r="S11" i="3" s="1"/>
  <c r="K32" i="3"/>
  <c r="S10" i="3" s="1"/>
  <c r="K31" i="3"/>
  <c r="S9" i="3" s="1"/>
  <c r="K30" i="3"/>
  <c r="K29" i="3"/>
  <c r="K28" i="3"/>
  <c r="J27" i="3"/>
  <c r="I27" i="3"/>
  <c r="H27" i="3"/>
  <c r="G27" i="3"/>
  <c r="F27" i="3"/>
  <c r="E27" i="3"/>
  <c r="D27" i="3"/>
  <c r="C27" i="3"/>
  <c r="K26" i="3"/>
  <c r="K25" i="3"/>
  <c r="K24" i="3"/>
  <c r="K23" i="3"/>
  <c r="K22" i="3"/>
  <c r="K21" i="3"/>
  <c r="K20" i="3"/>
  <c r="Q8" i="3" s="1"/>
  <c r="K19" i="3"/>
  <c r="Q7" i="3" s="1"/>
  <c r="K18" i="3"/>
  <c r="J17" i="3"/>
  <c r="I17" i="3"/>
  <c r="H17" i="3"/>
  <c r="G17" i="3"/>
  <c r="F17" i="3"/>
  <c r="E17" i="3"/>
  <c r="D17" i="3"/>
  <c r="C17" i="3"/>
  <c r="K16" i="3"/>
  <c r="K14" i="3"/>
  <c r="P12" i="3" s="1"/>
  <c r="K13" i="3"/>
  <c r="P11" i="3" s="1"/>
  <c r="T12" i="3"/>
  <c r="Q12" i="3"/>
  <c r="K12" i="3"/>
  <c r="U11" i="3"/>
  <c r="Q11" i="3"/>
  <c r="K11" i="3"/>
  <c r="V10" i="3"/>
  <c r="U10" i="3"/>
  <c r="T10" i="3"/>
  <c r="R10" i="3"/>
  <c r="P10" i="3"/>
  <c r="K10" i="3"/>
  <c r="P8" i="3" s="1"/>
  <c r="P14" i="3" s="1"/>
  <c r="U9" i="3"/>
  <c r="T9" i="3"/>
  <c r="R9" i="3"/>
  <c r="Q9" i="3"/>
  <c r="P9" i="3"/>
  <c r="K9" i="3"/>
  <c r="V8" i="3"/>
  <c r="U8" i="3"/>
  <c r="V7" i="3"/>
  <c r="S7" i="3"/>
  <c r="R7" i="3"/>
  <c r="P7" i="3"/>
  <c r="J94" i="1"/>
  <c r="I94" i="1"/>
  <c r="H94" i="1"/>
  <c r="G94" i="1"/>
  <c r="F94" i="1"/>
  <c r="E94" i="1"/>
  <c r="D94" i="1"/>
  <c r="C94" i="1"/>
  <c r="K93" i="1"/>
  <c r="K92" i="1"/>
  <c r="K91" i="1"/>
  <c r="R12" i="1" s="1"/>
  <c r="K90" i="1"/>
  <c r="R11" i="1" s="1"/>
  <c r="K89" i="1"/>
  <c r="K88" i="1"/>
  <c r="K87" i="1"/>
  <c r="R8" i="1" s="1"/>
  <c r="K86" i="1"/>
  <c r="R7" i="1" s="1"/>
  <c r="J75" i="1"/>
  <c r="I75" i="1"/>
  <c r="H75" i="1"/>
  <c r="G75" i="1"/>
  <c r="F75" i="1"/>
  <c r="E75" i="1"/>
  <c r="D75" i="1"/>
  <c r="C75" i="1"/>
  <c r="K74" i="1"/>
  <c r="K73" i="1"/>
  <c r="K72" i="1"/>
  <c r="V12" i="1" s="1"/>
  <c r="K71" i="1"/>
  <c r="V11" i="1" s="1"/>
  <c r="K70" i="1"/>
  <c r="K69" i="1"/>
  <c r="K68" i="1"/>
  <c r="V8" i="1" s="1"/>
  <c r="K67" i="1"/>
  <c r="V7" i="1" s="1"/>
  <c r="J57" i="1"/>
  <c r="I57" i="1"/>
  <c r="H57" i="1"/>
  <c r="G57" i="1"/>
  <c r="F57" i="1"/>
  <c r="E57" i="1"/>
  <c r="D57" i="1"/>
  <c r="C57" i="1"/>
  <c r="K56" i="1"/>
  <c r="K55" i="1"/>
  <c r="K54" i="1"/>
  <c r="U12" i="1" s="1"/>
  <c r="K53" i="1"/>
  <c r="K52" i="1"/>
  <c r="U10" i="1" s="1"/>
  <c r="K51" i="1"/>
  <c r="U9" i="1" s="1"/>
  <c r="K50" i="1"/>
  <c r="U8" i="1" s="1"/>
  <c r="K49" i="1"/>
  <c r="K48" i="1"/>
  <c r="J47" i="1"/>
  <c r="I47" i="1"/>
  <c r="H47" i="1"/>
  <c r="G47" i="1"/>
  <c r="F47" i="1"/>
  <c r="E47" i="1"/>
  <c r="D47" i="1"/>
  <c r="C47" i="1"/>
  <c r="K46" i="1"/>
  <c r="K45" i="1"/>
  <c r="K44" i="1"/>
  <c r="T12" i="1" s="1"/>
  <c r="K43" i="1"/>
  <c r="T11" i="1" s="1"/>
  <c r="K42" i="1"/>
  <c r="K41" i="1"/>
  <c r="T9" i="1" s="1"/>
  <c r="K40" i="1"/>
  <c r="T8" i="1" s="1"/>
  <c r="K39" i="1"/>
  <c r="T7" i="1" s="1"/>
  <c r="K38" i="1"/>
  <c r="J37" i="1"/>
  <c r="I37" i="1"/>
  <c r="H37" i="1"/>
  <c r="G37" i="1"/>
  <c r="F37" i="1"/>
  <c r="E37" i="1"/>
  <c r="D37" i="1"/>
  <c r="C37" i="1"/>
  <c r="K36" i="1"/>
  <c r="K35" i="1"/>
  <c r="K34" i="1"/>
  <c r="K33" i="1"/>
  <c r="S11" i="1" s="1"/>
  <c r="K32" i="1"/>
  <c r="S10" i="1" s="1"/>
  <c r="K31" i="1"/>
  <c r="S9" i="1" s="1"/>
  <c r="K30" i="1"/>
  <c r="K29" i="1"/>
  <c r="S7" i="1" s="1"/>
  <c r="K28" i="1"/>
  <c r="J27" i="1"/>
  <c r="I27" i="1"/>
  <c r="H27" i="1"/>
  <c r="G27" i="1"/>
  <c r="F27" i="1"/>
  <c r="E27" i="1"/>
  <c r="D27" i="1"/>
  <c r="C27" i="1"/>
  <c r="K26" i="1"/>
  <c r="K25" i="1"/>
  <c r="K24" i="1"/>
  <c r="Q12" i="1" s="1"/>
  <c r="K23" i="1"/>
  <c r="Q11" i="1" s="1"/>
  <c r="K22" i="1"/>
  <c r="K21" i="1"/>
  <c r="K20" i="1"/>
  <c r="Q8" i="1" s="1"/>
  <c r="K19" i="1"/>
  <c r="Q7" i="1" s="1"/>
  <c r="K18" i="1"/>
  <c r="J17" i="1"/>
  <c r="I17" i="1"/>
  <c r="H17" i="1"/>
  <c r="G17" i="1"/>
  <c r="F17" i="1"/>
  <c r="E17" i="1"/>
  <c r="D17" i="1"/>
  <c r="C17" i="1"/>
  <c r="K16" i="1"/>
  <c r="K15" i="1"/>
  <c r="K14" i="1"/>
  <c r="P12" i="1" s="1"/>
  <c r="K13" i="1"/>
  <c r="P11" i="1" s="1"/>
  <c r="S12" i="1"/>
  <c r="K12" i="1"/>
  <c r="P10" i="1" s="1"/>
  <c r="U11" i="1"/>
  <c r="K11" i="1"/>
  <c r="P9" i="1" s="1"/>
  <c r="V10" i="1"/>
  <c r="T10" i="1"/>
  <c r="R10" i="1"/>
  <c r="Q10" i="1"/>
  <c r="K10" i="1"/>
  <c r="P8" i="1" s="1"/>
  <c r="V9" i="1"/>
  <c r="R9" i="1"/>
  <c r="Q9" i="1"/>
  <c r="K9" i="1"/>
  <c r="P7" i="1" s="1"/>
  <c r="S8" i="1"/>
  <c r="U7" i="1"/>
  <c r="T14" i="3" l="1"/>
  <c r="Q14" i="3"/>
  <c r="Q14" i="1"/>
  <c r="Q16" i="1" s="1"/>
  <c r="B4" i="6" s="1"/>
  <c r="K17" i="3"/>
  <c r="P13" i="3" s="1"/>
  <c r="P16" i="3" s="1"/>
  <c r="D8" i="6" s="1"/>
  <c r="Q16" i="3"/>
  <c r="D4" i="6" s="1"/>
  <c r="K27" i="3"/>
  <c r="Q13" i="3" s="1"/>
  <c r="U14" i="3"/>
  <c r="U16" i="3" s="1"/>
  <c r="D3" i="6" s="1"/>
  <c r="K17" i="1"/>
  <c r="P13" i="1" s="1"/>
  <c r="K57" i="1"/>
  <c r="U13" i="1" s="1"/>
  <c r="V14" i="1"/>
  <c r="K75" i="1"/>
  <c r="V13" i="1" s="1"/>
  <c r="K94" i="1"/>
  <c r="R13" i="1" s="1"/>
  <c r="K37" i="3"/>
  <c r="S13" i="3" s="1"/>
  <c r="K47" i="3"/>
  <c r="T13" i="3" s="1"/>
  <c r="R14" i="1"/>
  <c r="V16" i="1"/>
  <c r="B5" i="6" s="1"/>
  <c r="K27" i="1"/>
  <c r="Q13" i="1" s="1"/>
  <c r="K37" i="1"/>
  <c r="S13" i="1" s="1"/>
  <c r="U14" i="1"/>
  <c r="P14" i="1"/>
  <c r="P16" i="1" s="1"/>
  <c r="B8" i="6" s="1"/>
  <c r="S14" i="1"/>
  <c r="S16" i="1" s="1"/>
  <c r="B6" i="6" s="1"/>
  <c r="T14" i="1"/>
  <c r="K47" i="1"/>
  <c r="T13" i="1" s="1"/>
  <c r="Q10" i="3"/>
  <c r="R8" i="3"/>
  <c r="R14" i="3" s="1"/>
  <c r="R16" i="3" s="1"/>
  <c r="D7" i="6" s="1"/>
  <c r="V9" i="3"/>
  <c r="V14" i="3" s="1"/>
  <c r="V16" i="3" s="1"/>
  <c r="D5" i="6" s="1"/>
  <c r="S8" i="3"/>
  <c r="S14" i="3" s="1"/>
  <c r="S16" i="3" s="1"/>
  <c r="D6" i="6" s="1"/>
  <c r="T16" i="1"/>
  <c r="B2" i="6" s="1"/>
  <c r="U16" i="1" l="1"/>
  <c r="B3" i="6" s="1"/>
  <c r="R16" i="1"/>
  <c r="B7" i="6" s="1"/>
  <c r="T16" i="3"/>
  <c r="D2" i="6" s="1"/>
</calcChain>
</file>

<file path=xl/sharedStrings.xml><?xml version="1.0" encoding="utf-8"?>
<sst xmlns="http://schemas.openxmlformats.org/spreadsheetml/2006/main" count="472" uniqueCount="50">
  <si>
    <t>Academic Discipline, Detailed (standardized): Astronomy, Chemistry, Mathematics and Statistics, Computer Science, Biological Sciences</t>
  </si>
  <si>
    <t>Race &amp; Ethnicity (standardized): Black, Non-Hispanic, American Indian or Alaska Native, Asian or Pacific Islander, Hispanic, White, Non-Hispanic, Other/Unknown Races &amp; Ethnicities</t>
  </si>
  <si>
    <t>Level of Degree or Other Award: Bachelor's Degrees</t>
  </si>
  <si>
    <t>Year</t>
  </si>
  <si>
    <t/>
  </si>
  <si>
    <t>Academic Discipline, Detailed (standardized)</t>
  </si>
  <si>
    <t>Race &amp; Ethnicity (standardized)</t>
  </si>
  <si>
    <t>Astronomy</t>
  </si>
  <si>
    <t>American Indian or Alaska Native</t>
  </si>
  <si>
    <t>Chemistry</t>
  </si>
  <si>
    <t>Mathematics and Statistics</t>
  </si>
  <si>
    <t>Computer Science</t>
  </si>
  <si>
    <t>Biological Sciences</t>
  </si>
  <si>
    <t>Average</t>
  </si>
  <si>
    <t>Academic Discipline, Broad (standardized): Engineering</t>
  </si>
  <si>
    <t>Academic Discipline, Broad (standardized)</t>
  </si>
  <si>
    <t>Engineering</t>
  </si>
  <si>
    <t>*Engineering is comprised of: Aerospace Engineering, Chemical Engineering, Civil Engineering, Electrical Engineering, Mechanical Engineering, Materials Engineering, Industrial Engineering, Other Engineering</t>
  </si>
  <si>
    <t>Notes:</t>
  </si>
  <si>
    <t>The following selection groups were used in the table:</t>
  </si>
  <si>
    <t>Academic Discipline</t>
  </si>
  <si>
    <t>Physics</t>
  </si>
  <si>
    <t>Engineering</t>
    <phoneticPr fontId="0" type="noConversion"/>
  </si>
  <si>
    <t>Averages</t>
  </si>
  <si>
    <t>Level of Degree or Other Award: Master's Degrees</t>
  </si>
  <si>
    <t>Level of Degree or Other Award: Doctorate Degrees, Doctorate Degree-Research/Scholarship, Doctorate Degree-Professional Practice, Doctorate Degree-Other</t>
  </si>
  <si>
    <t>Level of Degree or Other Award: Doctorate Degrees</t>
  </si>
  <si>
    <t>Computer
Science</t>
  </si>
  <si>
    <t>Bachelor's</t>
  </si>
  <si>
    <t>Master's</t>
  </si>
  <si>
    <t>PhD</t>
  </si>
  <si>
    <t>Biological
Sciences</t>
  </si>
  <si>
    <t>Math &amp;
Stats</t>
  </si>
  <si>
    <t>Black or African American</t>
  </si>
  <si>
    <t>Hispanic or Latino</t>
  </si>
  <si>
    <t>White</t>
  </si>
  <si>
    <t>Year: 2015, 2014, 2013</t>
  </si>
  <si>
    <t>Degrees/Awards Conferred by Race (NCES population of institutions) (Sum)</t>
  </si>
  <si>
    <t>Degrees/Awards Conferred by Race-2nd Major (NCES population of institutions) (Sum)</t>
  </si>
  <si>
    <t>Asian</t>
  </si>
  <si>
    <t>Native Hawaiian or Other Pacific Islander</t>
  </si>
  <si>
    <t>TOTAL excluding temporary</t>
  </si>
  <si>
    <t>Temporary resident/Nonresident alien</t>
  </si>
  <si>
    <t>Grand total</t>
  </si>
  <si>
    <t>Total EXCLUDING temporary residents</t>
  </si>
  <si>
    <t>Academic Discipline, 6-digit Classification of Instructional Program (CIP): 13.1329 Physics Teacher Education, 14.1201 Engineering Physics/Applied Physics, 40.0202 Astrophysics, 40.0299 Astronomy and Astrophysics, Other, 40.0801 Physics, General, 40.0802 Atomic/Molecular Physics, 40.0804 Elementary Particle Physics, 40.0806 Nuclear Physics, 40.0807 Optics/Optical Sciences, 40.0808 Condensed Matter and Materials Physics, 40.0809 Acoustics, 40.0810 Theoretical and Mathematical Physics, 40.0899 Physics, Other</t>
  </si>
  <si>
    <t>Physics : 13.1329 Physics Teacher Education, 14.1201 Engineering Physics/Applied Physics, 40.0202 Astrophysics, 40.0299 Astronomy and Astrophysics, Other, 40.0801 Physics, General, 40.0802 Atomic/Molecular Physics, 40.0804 Elementary Particle Physics, 40.0806 Nuclear Physics, 40.0807 Optics/Optical Sciences, 40.0808 Condensed Matter and Materials Physics, 40.0809 Acoustics, 40.0810 Theoretical and Mathematical Physics, 40.0899 Physics, Other</t>
  </si>
  <si>
    <t>Level of Degree or Other Award: Doctorate</t>
  </si>
  <si>
    <t>Percentage of URM</t>
  </si>
  <si>
    <t>URM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</si>
</sst>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0"/>
      <name val="Arial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/>
      <top style="thin">
        <color indexed="8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indexed="8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46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80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3" fontId="0" fillId="0" borderId="1" xfId="0" applyNumberFormat="1" applyBorder="1"/>
    <xf numFmtId="0" fontId="0" fillId="0" borderId="0" xfId="0" applyBorder="1"/>
    <xf numFmtId="0" fontId="0" fillId="0" borderId="3" xfId="0" applyBorder="1"/>
    <xf numFmtId="0" fontId="1" fillId="2" borderId="7" xfId="0" applyFont="1" applyFill="1" applyBorder="1" applyAlignment="1">
      <alignment horizontal="center" vertical="center" wrapText="1"/>
    </xf>
    <xf numFmtId="0" fontId="0" fillId="0" borderId="7" xfId="0" applyBorder="1"/>
    <xf numFmtId="0" fontId="0" fillId="2" borderId="7" xfId="0" applyFill="1" applyBorder="1" applyAlignment="1">
      <alignment horizontal="left" vertical="center"/>
    </xf>
    <xf numFmtId="2" fontId="0" fillId="0" borderId="7" xfId="0" applyNumberFormat="1" applyBorder="1"/>
    <xf numFmtId="164" fontId="0" fillId="0" borderId="7" xfId="0" applyNumberFormat="1" applyBorder="1"/>
    <xf numFmtId="0" fontId="4" fillId="0" borderId="0" xfId="0" applyFont="1"/>
    <xf numFmtId="0" fontId="0" fillId="0" borderId="8" xfId="0" applyBorder="1"/>
    <xf numFmtId="0" fontId="0" fillId="0" borderId="2" xfId="0" applyBorder="1"/>
    <xf numFmtId="9" fontId="0" fillId="0" borderId="7" xfId="0" applyNumberFormat="1" applyBorder="1"/>
    <xf numFmtId="0" fontId="0" fillId="2" borderId="1" xfId="0" applyFill="1" applyBorder="1" applyAlignment="1">
      <alignment horizontal="left" vertical="center"/>
    </xf>
    <xf numFmtId="0" fontId="0" fillId="0" borderId="1" xfId="0" applyBorder="1"/>
    <xf numFmtId="0" fontId="1" fillId="2" borderId="1" xfId="0" applyFont="1" applyFill="1" applyBorder="1" applyAlignment="1">
      <alignment horizontal="center" vertical="center" wrapText="1"/>
    </xf>
    <xf numFmtId="0" fontId="4" fillId="0" borderId="1" xfId="83" applyBorder="1"/>
    <xf numFmtId="0" fontId="1" fillId="3" borderId="14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3" fontId="0" fillId="0" borderId="16" xfId="0" applyNumberFormat="1" applyBorder="1"/>
    <xf numFmtId="0" fontId="0" fillId="0" borderId="9" xfId="0" applyBorder="1"/>
    <xf numFmtId="3" fontId="0" fillId="0" borderId="9" xfId="0" applyNumberFormat="1" applyBorder="1"/>
    <xf numFmtId="3" fontId="0" fillId="0" borderId="12" xfId="0" applyNumberFormat="1" applyFill="1" applyBorder="1"/>
    <xf numFmtId="3" fontId="0" fillId="0" borderId="13" xfId="0" applyNumberFormat="1" applyFill="1" applyBorder="1"/>
    <xf numFmtId="0" fontId="4" fillId="2" borderId="16" xfId="0" applyFont="1" applyFill="1" applyBorder="1" applyAlignment="1">
      <alignment horizontal="left" vertical="center"/>
    </xf>
    <xf numFmtId="2" fontId="0" fillId="0" borderId="16" xfId="0" applyNumberFormat="1" applyBorder="1"/>
    <xf numFmtId="0" fontId="0" fillId="2" borderId="16" xfId="0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3" fontId="0" fillId="0" borderId="0" xfId="0" applyNumberFormat="1" applyBorder="1"/>
    <xf numFmtId="164" fontId="0" fillId="0" borderId="16" xfId="0" applyNumberFormat="1" applyBorder="1"/>
    <xf numFmtId="0" fontId="0" fillId="0" borderId="0" xfId="0" applyFill="1" applyBorder="1"/>
    <xf numFmtId="0" fontId="1" fillId="0" borderId="0" xfId="0" applyFont="1" applyFill="1" applyBorder="1" applyAlignment="1">
      <alignment horizontal="center" vertical="center" wrapText="1"/>
    </xf>
    <xf numFmtId="3" fontId="0" fillId="0" borderId="0" xfId="0" applyNumberFormat="1"/>
    <xf numFmtId="0" fontId="0" fillId="0" borderId="0" xfId="0" applyFill="1" applyBorder="1" applyAlignment="1">
      <alignment horizontal="left" vertical="center"/>
    </xf>
    <xf numFmtId="2" fontId="0" fillId="0" borderId="0" xfId="0" applyNumberFormat="1" applyFill="1" applyBorder="1"/>
    <xf numFmtId="164" fontId="0" fillId="0" borderId="0" xfId="0" applyNumberFormat="1" applyFill="1" applyBorder="1"/>
    <xf numFmtId="3" fontId="0" fillId="0" borderId="13" xfId="0" applyNumberFormat="1" applyBorder="1"/>
    <xf numFmtId="0" fontId="0" fillId="0" borderId="19" xfId="0" applyFill="1" applyBorder="1"/>
    <xf numFmtId="0" fontId="0" fillId="0" borderId="10" xfId="0" applyBorder="1"/>
    <xf numFmtId="0" fontId="1" fillId="2" borderId="16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left" vertical="center"/>
    </xf>
    <xf numFmtId="164" fontId="0" fillId="0" borderId="0" xfId="0" applyNumberFormat="1" applyBorder="1"/>
    <xf numFmtId="0" fontId="1" fillId="2" borderId="9" xfId="0" applyFont="1" applyFill="1" applyBorder="1" applyAlignment="1">
      <alignment horizontal="left" vertical="center"/>
    </xf>
    <xf numFmtId="0" fontId="4" fillId="0" borderId="16" xfId="83" applyBorder="1"/>
    <xf numFmtId="0" fontId="0" fillId="2" borderId="9" xfId="0" applyFill="1" applyBorder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3" fontId="0" fillId="0" borderId="11" xfId="0" applyNumberFormat="1" applyBorder="1"/>
    <xf numFmtId="3" fontId="0" fillId="0" borderId="21" xfId="0" applyNumberFormat="1" applyBorder="1"/>
    <xf numFmtId="3" fontId="0" fillId="0" borderId="22" xfId="0" applyNumberFormat="1" applyBorder="1"/>
    <xf numFmtId="0" fontId="0" fillId="0" borderId="23" xfId="0" applyBorder="1"/>
    <xf numFmtId="1" fontId="0" fillId="0" borderId="16" xfId="0" applyNumberFormat="1" applyBorder="1"/>
    <xf numFmtId="0" fontId="4" fillId="2" borderId="7" xfId="0" applyFont="1" applyFill="1" applyBorder="1" applyAlignment="1">
      <alignment horizontal="left" vertical="center"/>
    </xf>
    <xf numFmtId="0" fontId="0" fillId="0" borderId="11" xfId="0" applyBorder="1"/>
    <xf numFmtId="3" fontId="0" fillId="0" borderId="24" xfId="0" applyNumberFormat="1" applyBorder="1"/>
    <xf numFmtId="3" fontId="0" fillId="0" borderId="25" xfId="0" applyNumberFormat="1" applyBorder="1"/>
    <xf numFmtId="3" fontId="0" fillId="0" borderId="26" xfId="0" applyNumberFormat="1" applyBorder="1"/>
    <xf numFmtId="0" fontId="0" fillId="0" borderId="27" xfId="0" applyBorder="1"/>
    <xf numFmtId="0" fontId="0" fillId="0" borderId="28" xfId="0" applyBorder="1"/>
    <xf numFmtId="0" fontId="0" fillId="2" borderId="1" xfId="0" applyFill="1" applyBorder="1" applyAlignment="1">
      <alignment horizontal="left" vertical="center"/>
    </xf>
    <xf numFmtId="0" fontId="0" fillId="0" borderId="1" xfId="0" applyBorder="1"/>
    <xf numFmtId="0" fontId="1" fillId="2" borderId="1" xfId="0" applyFont="1" applyFill="1" applyBorder="1" applyAlignment="1">
      <alignment horizontal="center" vertical="center" wrapText="1"/>
    </xf>
    <xf numFmtId="0" fontId="0" fillId="0" borderId="9" xfId="0" applyBorder="1"/>
    <xf numFmtId="0" fontId="1" fillId="2" borderId="20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83" applyFont="1" applyFill="1" applyBorder="1" applyAlignment="1">
      <alignment horizontal="center" vertical="center" wrapText="1"/>
    </xf>
    <xf numFmtId="0" fontId="4" fillId="0" borderId="1" xfId="83" applyBorder="1"/>
  </cellXfs>
  <cellStyles count="346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Normal" xfId="0" builtinId="0"/>
    <cellStyle name="Normal 2" xfId="83" xr:uid="{00000000-0005-0000-0000-000059010000}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BEBEB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17B003"/>
      <color rgb="FF1BD10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chartsheet" Target="chartsheets/sheet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2160" b="1" i="0" u="none" strike="noStrike" kern="1200" baseline="0">
                <a:solidFill>
                  <a:sysClr val="windowText" lastClr="000000"/>
                </a:solidFill>
                <a:latin typeface="Arial"/>
                <a:ea typeface="+mn-ea"/>
                <a:cs typeface="Arial"/>
              </a:defRPr>
            </a:pPr>
            <a:r>
              <a:rPr lang="en-US"/>
              <a:t>Degrees to Underrepresented Minorities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2160" b="1" i="0" u="none" strike="noStrike" kern="1200" baseline="0">
                <a:solidFill>
                  <a:sysClr val="windowText" lastClr="000000"/>
                </a:solidFill>
                <a:latin typeface="Arial"/>
                <a:ea typeface="+mn-ea"/>
                <a:cs typeface="Arial"/>
              </a:defRPr>
            </a:pPr>
            <a:r>
              <a:rPr lang="en-US"/>
              <a:t>(5-yr average 2013-2017)</a:t>
            </a:r>
          </a:p>
        </c:rich>
      </c:tx>
      <c:layout>
        <c:manualLayout>
          <c:xMode val="edge"/>
          <c:yMode val="edge"/>
          <c:x val="0.34783293467729698"/>
          <c:y val="1.524193441921969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6659819699112794E-2"/>
          <c:y val="0.171372402393555"/>
          <c:w val="0.89408454193273901"/>
          <c:h val="0.673788143999716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Data!$B$1</c:f>
              <c:strCache>
                <c:ptCount val="1"/>
                <c:pt idx="0">
                  <c:v>Bachelor's</c:v>
                </c:pt>
              </c:strCache>
            </c:strRef>
          </c:tx>
          <c:spPr>
            <a:effectLst/>
          </c:spPr>
          <c:invertIfNegative val="0"/>
          <c:cat>
            <c:strRef>
              <c:f>Data!$A$2:$A$8</c:f>
              <c:strCache>
                <c:ptCount val="7"/>
                <c:pt idx="0">
                  <c:v>Computer
Science</c:v>
                </c:pt>
                <c:pt idx="1">
                  <c:v>Biological
Sciences</c:v>
                </c:pt>
                <c:pt idx="2">
                  <c:v>Chemistry</c:v>
                </c:pt>
                <c:pt idx="3">
                  <c:v>Engineering</c:v>
                </c:pt>
                <c:pt idx="4">
                  <c:v>Math &amp;
Stats</c:v>
                </c:pt>
                <c:pt idx="5">
                  <c:v>Physics</c:v>
                </c:pt>
                <c:pt idx="6">
                  <c:v>Astronomy</c:v>
                </c:pt>
              </c:strCache>
            </c:strRef>
          </c:cat>
          <c:val>
            <c:numRef>
              <c:f>Data!$B$2:$B$8</c:f>
              <c:numCache>
                <c:formatCode>0%</c:formatCode>
                <c:ptCount val="7"/>
                <c:pt idx="0">
                  <c:v>0.20949168156939249</c:v>
                </c:pt>
                <c:pt idx="1">
                  <c:v>0.19659423097242279</c:v>
                </c:pt>
                <c:pt idx="2">
                  <c:v>0.17772876417650343</c:v>
                </c:pt>
                <c:pt idx="3">
                  <c:v>0.15655831789280913</c:v>
                </c:pt>
                <c:pt idx="4">
                  <c:v>0.14191821047631384</c:v>
                </c:pt>
                <c:pt idx="5">
                  <c:v>0.11789656716811128</c:v>
                </c:pt>
                <c:pt idx="6">
                  <c:v>0.11600338696020322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98-064F-A6E1-4CCA5487CEDE}"/>
            </c:ext>
          </c:extLst>
        </c:ser>
        <c:ser>
          <c:idx val="1"/>
          <c:order val="1"/>
          <c:tx>
            <c:strRef>
              <c:f>Data!$C$1</c:f>
              <c:strCache>
                <c:ptCount val="1"/>
                <c:pt idx="0">
                  <c:v>Master's</c:v>
                </c:pt>
              </c:strCache>
            </c:strRef>
          </c:tx>
          <c:spPr>
            <a:effectLst/>
          </c:spPr>
          <c:invertIfNegative val="0"/>
          <c:cat>
            <c:strRef>
              <c:f>Data!$A$2:$A$8</c:f>
              <c:strCache>
                <c:ptCount val="7"/>
                <c:pt idx="0">
                  <c:v>Computer
Science</c:v>
                </c:pt>
                <c:pt idx="1">
                  <c:v>Biological
Sciences</c:v>
                </c:pt>
                <c:pt idx="2">
                  <c:v>Chemistry</c:v>
                </c:pt>
                <c:pt idx="3">
                  <c:v>Engineering</c:v>
                </c:pt>
                <c:pt idx="4">
                  <c:v>Math &amp;
Stats</c:v>
                </c:pt>
                <c:pt idx="5">
                  <c:v>Physics</c:v>
                </c:pt>
                <c:pt idx="6">
                  <c:v>Astronomy</c:v>
                </c:pt>
              </c:strCache>
            </c:strRef>
          </c:cat>
          <c:val>
            <c:numRef>
              <c:f>Data!$C$2:$C$8</c:f>
              <c:numCache>
                <c:formatCode>0%</c:formatCode>
                <c:ptCount val="7"/>
                <c:pt idx="0">
                  <c:v>0.21452952475712728</c:v>
                </c:pt>
                <c:pt idx="1">
                  <c:v>0.15897218692644358</c:v>
                </c:pt>
                <c:pt idx="2">
                  <c:v>0.13871482983167466</c:v>
                </c:pt>
                <c:pt idx="3">
                  <c:v>0.14167433302667895</c:v>
                </c:pt>
                <c:pt idx="4">
                  <c:v>0.12031235387636773</c:v>
                </c:pt>
                <c:pt idx="5">
                  <c:v>9.9080987937966714E-2</c:v>
                </c:pt>
                <c:pt idx="6">
                  <c:v>6.4000000000000001E-2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98-064F-A6E1-4CCA5487CEDE}"/>
            </c:ext>
          </c:extLst>
        </c:ser>
        <c:ser>
          <c:idx val="2"/>
          <c:order val="2"/>
          <c:tx>
            <c:strRef>
              <c:f>Data!$D$1</c:f>
              <c:strCache>
                <c:ptCount val="1"/>
                <c:pt idx="0">
                  <c:v>PhD</c:v>
                </c:pt>
              </c:strCache>
            </c:strRef>
          </c:tx>
          <c:spPr>
            <a:solidFill>
              <a:srgbClr val="17B003"/>
            </a:solidFill>
            <a:effectLst/>
          </c:spPr>
          <c:invertIfNegative val="0"/>
          <c:dLbls>
            <c:dLbl>
              <c:idx val="0"/>
              <c:layout>
                <c:manualLayout>
                  <c:x val="2.962405902792E-3"/>
                  <c:y val="0"/>
                </c:manualLayout>
              </c:layout>
              <c:tx>
                <c:strRef>
                  <c:f>Doctorate!$T$14</c:f>
                  <c:strCache>
                    <c:ptCount val="1"/>
                    <c:pt idx="0">
                      <c:v>101</c:v>
                    </c:pt>
                  </c:strCache>
                </c:strRef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{A8C16241-2000-B649-A2E3-1AAF03B2F0E2}</c15:txfldGUID>
                      <c15:f>Doctorate!$T$14</c15:f>
                      <c15:dlblFieldTableCache>
                        <c:ptCount val="1"/>
                        <c:pt idx="0">
                          <c:v>101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8798-064F-A6E1-4CCA5487CEDE}"/>
                </c:ext>
              </c:extLst>
            </c:dLbl>
            <c:dLbl>
              <c:idx val="1"/>
              <c:layout>
                <c:manualLayout>
                  <c:x val="8.8872177083761002E-3"/>
                  <c:y val="0"/>
                </c:manualLayout>
              </c:layout>
              <c:tx>
                <c:strRef>
                  <c:f>Doctorate!$U$14</c:f>
                  <c:strCache>
                    <c:ptCount val="1"/>
                    <c:pt idx="0">
                      <c:v>725</c:v>
                    </c:pt>
                  </c:strCache>
                </c:strRef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{F7F5CA65-FBBC-D840-B2B8-079382254B41}</c15:txfldGUID>
                      <c15:f>Doctorate!$U$14</c15:f>
                      <c15:dlblFieldTableCache>
                        <c:ptCount val="1"/>
                        <c:pt idx="0">
                          <c:v>725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8798-064F-A6E1-4CCA5487CEDE}"/>
                </c:ext>
              </c:extLst>
            </c:dLbl>
            <c:dLbl>
              <c:idx val="2"/>
              <c:layout>
                <c:manualLayout>
                  <c:x val="8.8872177083761002E-3"/>
                  <c:y val="-7.9903210294308895E-17"/>
                </c:manualLayout>
              </c:layout>
              <c:tx>
                <c:strRef>
                  <c:f>Doctorate!$Q$14</c:f>
                  <c:strCache>
                    <c:ptCount val="1"/>
                    <c:pt idx="0">
                      <c:v>188</c:v>
                    </c:pt>
                  </c:strCache>
                </c:strRef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{1ED36111-DE64-9545-B1EA-993518639102}</c15:txfldGUID>
                      <c15:f>Doctorate!$Q$14</c15:f>
                      <c15:dlblFieldTableCache>
                        <c:ptCount val="1"/>
                        <c:pt idx="0">
                          <c:v>188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8798-064F-A6E1-4CCA5487CEDE}"/>
                </c:ext>
              </c:extLst>
            </c:dLbl>
            <c:dLbl>
              <c:idx val="3"/>
              <c:layout>
                <c:manualLayout>
                  <c:x val="1.1849623611168101E-2"/>
                  <c:y val="2.1792036366275699E-3"/>
                </c:manualLayout>
              </c:layout>
              <c:tx>
                <c:strRef>
                  <c:f>Doctorate!$V$14</c:f>
                  <c:strCache>
                    <c:ptCount val="1"/>
                    <c:pt idx="0">
                      <c:v>453</c:v>
                    </c:pt>
                  </c:strCache>
                </c:strRef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{F3F62869-8DB9-414E-A093-90D40F455944}</c15:txfldGUID>
                      <c15:f>Doctorate!$V$14</c15:f>
                      <c15:dlblFieldTableCache>
                        <c:ptCount val="1"/>
                        <c:pt idx="0">
                          <c:v>453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8798-064F-A6E1-4CCA5487CEDE}"/>
                </c:ext>
              </c:extLst>
            </c:dLbl>
            <c:dLbl>
              <c:idx val="4"/>
              <c:layout>
                <c:manualLayout>
                  <c:x val="2.9624059027920299E-3"/>
                  <c:y val="-7.9903210294308895E-17"/>
                </c:manualLayout>
              </c:layout>
              <c:tx>
                <c:strRef>
                  <c:f>Doctorate!$S$14</c:f>
                  <c:strCache>
                    <c:ptCount val="1"/>
                    <c:pt idx="0">
                      <c:v>71</c:v>
                    </c:pt>
                  </c:strCache>
                </c:strRef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>
                    <c15:dlblFTEntry>
                      <c15:txfldGUID>{EAE4700E-EB38-FE4F-904F-B33886DEDBB2}</c15:txfldGUID>
                      <c15:f>Doctorate!$S$14</c15:f>
                      <c15:dlblFieldTableCache>
                        <c:ptCount val="1"/>
                        <c:pt idx="0">
                          <c:v>71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8798-064F-A6E1-4CCA5487CEDE}"/>
                </c:ext>
              </c:extLst>
            </c:dLbl>
            <c:dLbl>
              <c:idx val="5"/>
              <c:layout>
                <c:manualLayout>
                  <c:x val="1.4812029513960199E-3"/>
                  <c:y val="7.9903210294308895E-17"/>
                </c:manualLayout>
              </c:layout>
              <c:tx>
                <c:strRef>
                  <c:f>Doctorate!$R$14</c:f>
                  <c:strCache>
                    <c:ptCount val="1"/>
                    <c:pt idx="0">
                      <c:v>74</c:v>
                    </c:pt>
                  </c:strCache>
                </c:strRef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{9440D201-63A5-144E-BFCE-828BBA1E69D6}</c15:txfldGUID>
                      <c15:f>Doctorate!$R$14</c15:f>
                      <c15:dlblFieldTableCache>
                        <c:ptCount val="1"/>
                        <c:pt idx="0">
                          <c:v>74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8798-064F-A6E1-4CCA5487CEDE}"/>
                </c:ext>
              </c:extLst>
            </c:dLbl>
            <c:dLbl>
              <c:idx val="6"/>
              <c:tx>
                <c:strRef>
                  <c:f>Doctorate!$P$14</c:f>
                  <c:strCache>
                    <c:ptCount val="1"/>
                    <c:pt idx="0">
                      <c:v>7</c:v>
                    </c:pt>
                  </c:strCache>
                </c:strRef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{D5DED21D-09A9-3943-9DA6-DA4915B5EAEC}</c15:txfldGUID>
                      <c15:f>Doctorate!$P$14</c15:f>
                      <c15:dlblFieldTableCache>
                        <c:ptCount val="1"/>
                        <c:pt idx="0">
                          <c:v>7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8-8798-064F-A6E1-4CCA5487CEDE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Data!$A$2:$A$8</c:f>
              <c:strCache>
                <c:ptCount val="7"/>
                <c:pt idx="0">
                  <c:v>Computer
Science</c:v>
                </c:pt>
                <c:pt idx="1">
                  <c:v>Biological
Sciences</c:v>
                </c:pt>
                <c:pt idx="2">
                  <c:v>Chemistry</c:v>
                </c:pt>
                <c:pt idx="3">
                  <c:v>Engineering</c:v>
                </c:pt>
                <c:pt idx="4">
                  <c:v>Math &amp;
Stats</c:v>
                </c:pt>
                <c:pt idx="5">
                  <c:v>Physics</c:v>
                </c:pt>
                <c:pt idx="6">
                  <c:v>Astronomy</c:v>
                </c:pt>
              </c:strCache>
            </c:strRef>
          </c:cat>
          <c:val>
            <c:numRef>
              <c:f>Data!$D$2:$D$8</c:f>
              <c:numCache>
                <c:formatCode>0%</c:formatCode>
                <c:ptCount val="7"/>
                <c:pt idx="0">
                  <c:v>0.11826697892271665</c:v>
                </c:pt>
                <c:pt idx="1">
                  <c:v>0.12241658786978253</c:v>
                </c:pt>
                <c:pt idx="2">
                  <c:v>0.10702113156100887</c:v>
                </c:pt>
                <c:pt idx="3">
                  <c:v>0.10205275952102277</c:v>
                </c:pt>
                <c:pt idx="4">
                  <c:v>7.5443786982248517E-2</c:v>
                </c:pt>
                <c:pt idx="5">
                  <c:v>6.8426924507251755E-2</c:v>
                </c:pt>
                <c:pt idx="6">
                  <c:v>5.5292259083728278E-2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798-064F-A6E1-4CCA5487CE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2695592"/>
        <c:axId val="2147442968"/>
      </c:barChart>
      <c:catAx>
        <c:axId val="2062695592"/>
        <c:scaling>
          <c:orientation val="minMax"/>
        </c:scaling>
        <c:delete val="0"/>
        <c:axPos val="b"/>
        <c:majorGridlines>
          <c:spPr>
            <a:ln>
              <a:prstDash val="sysDot"/>
            </a:ln>
          </c:spPr>
        </c:majorGridlines>
        <c:numFmt formatCode="General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1600"/>
            </a:pPr>
            <a:endParaRPr lang="en-US"/>
          </a:p>
        </c:txPr>
        <c:crossAx val="2147442968"/>
        <c:crosses val="autoZero"/>
        <c:auto val="1"/>
        <c:lblAlgn val="ctr"/>
        <c:lblOffset val="100"/>
        <c:tickLblSkip val="1"/>
        <c:noMultiLvlLbl val="0"/>
      </c:catAx>
      <c:valAx>
        <c:axId val="2147442968"/>
        <c:scaling>
          <c:orientation val="minMax"/>
          <c:max val="0.25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0%" sourceLinked="1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2062695592"/>
        <c:crosses val="autoZero"/>
        <c:crossBetween val="between"/>
        <c:majorUnit val="0.05"/>
      </c:valAx>
      <c:spPr>
        <a:noFill/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72824882623413301"/>
          <c:y val="0.173003201713437"/>
          <c:w val="0.24766238183032799"/>
          <c:h val="0.16513267317762401"/>
        </c:manualLayout>
      </c:layout>
      <c:overlay val="1"/>
      <c:spPr>
        <a:solidFill>
          <a:schemeClr val="bg1"/>
        </a:solidFill>
      </c:sp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800">
          <a:latin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tabSelected="1" zoomScale="125" workbookViewId="0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6640" cy="628904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0.52459</cdr:x>
      <cdr:y>0.95242</cdr:y>
    </cdr:from>
    <cdr:to>
      <cdr:x>1</cdr:x>
      <cdr:y>1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4497910" y="5550523"/>
          <a:ext cx="4076202" cy="277294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200">
              <a:solidFill>
                <a:schemeClr val="tx1"/>
              </a:solidFill>
              <a:latin typeface="Arial"/>
              <a:cs typeface="Arial"/>
            </a:rPr>
            <a:t>Source: IPEDS </a:t>
          </a:r>
          <a:r>
            <a:rPr lang="en-US" sz="1200" baseline="0">
              <a:solidFill>
                <a:schemeClr val="tx1"/>
              </a:solidFill>
              <a:latin typeface="Arial"/>
              <a:cs typeface="Arial"/>
            </a:rPr>
            <a:t>and</a:t>
          </a:r>
          <a:r>
            <a:rPr lang="en-US" sz="1200">
              <a:solidFill>
                <a:schemeClr val="tx1"/>
              </a:solidFill>
              <a:latin typeface="Arial"/>
              <a:cs typeface="Arial"/>
            </a:rPr>
            <a:t> APS</a:t>
          </a:r>
        </a:p>
      </cdr:txBody>
    </cdr:sp>
  </cdr:relSizeAnchor>
  <cdr:relSizeAnchor xmlns:cdr="http://schemas.openxmlformats.org/drawingml/2006/chartDrawing">
    <cdr:from>
      <cdr:x>0.08263</cdr:x>
      <cdr:y>0.02577</cdr:y>
    </cdr:from>
    <cdr:to>
      <cdr:x>0.30959</cdr:x>
      <cdr:y>0.14767</cdr:y>
    </cdr:to>
    <cdr:pic>
      <cdr:nvPicPr>
        <cdr:cNvPr id="5" name="chart">
          <a:extLst xmlns:a="http://schemas.openxmlformats.org/drawingml/2006/main">
            <a:ext uri="{FF2B5EF4-FFF2-40B4-BE49-F238E27FC236}">
              <a16:creationId xmlns:a16="http://schemas.microsoft.com/office/drawing/2014/main" id="{7CB2EE9A-909B-6F4F-83AD-32BDD6AD498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709318" y="150320"/>
          <a:ext cx="1948274" cy="710989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Primarie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00FF"/>
      </a:accent1>
      <a:accent2>
        <a:srgbClr val="FF0000"/>
      </a:accent2>
      <a:accent3>
        <a:srgbClr val="00FF00"/>
      </a:accent3>
      <a:accent4>
        <a:srgbClr val="800080"/>
      </a:accent4>
      <a:accent5>
        <a:srgbClr val="00FFFF"/>
      </a:accent5>
      <a:accent6>
        <a:srgbClr val="FF8000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W97"/>
  <sheetViews>
    <sheetView showRuler="0" workbookViewId="0">
      <selection activeCell="L65" sqref="L65"/>
    </sheetView>
  </sheetViews>
  <sheetFormatPr baseColWidth="10" defaultColWidth="8.83203125" defaultRowHeight="13" x14ac:dyDescent="0.15"/>
  <cols>
    <col min="1" max="1" width="49" customWidth="1"/>
    <col min="2" max="2" width="45.6640625" customWidth="1"/>
    <col min="3" max="6" width="20" customWidth="1"/>
    <col min="7" max="7" width="22.1640625" customWidth="1"/>
    <col min="8" max="8" width="24.6640625" customWidth="1"/>
    <col min="9" max="9" width="19.33203125" customWidth="1"/>
    <col min="11" max="11" width="20" customWidth="1"/>
    <col min="12" max="18" width="12" customWidth="1"/>
    <col min="21" max="21" width="11.6640625" customWidth="1"/>
  </cols>
  <sheetData>
    <row r="1" spans="1:22" x14ac:dyDescent="0.15">
      <c r="A1" t="s">
        <v>36</v>
      </c>
    </row>
    <row r="2" spans="1:22" x14ac:dyDescent="0.15">
      <c r="A2" t="s">
        <v>0</v>
      </c>
    </row>
    <row r="3" spans="1:22" x14ac:dyDescent="0.15">
      <c r="A3" t="s">
        <v>1</v>
      </c>
    </row>
    <row r="4" spans="1:22" x14ac:dyDescent="0.15">
      <c r="A4" t="s">
        <v>2</v>
      </c>
    </row>
    <row r="5" spans="1:22" ht="39" x14ac:dyDescent="0.15">
      <c r="A5" s="69" t="s">
        <v>3</v>
      </c>
      <c r="B5" s="68"/>
      <c r="C5" s="69">
        <v>2013</v>
      </c>
      <c r="D5" s="68"/>
      <c r="E5" s="69">
        <v>2014</v>
      </c>
      <c r="F5" s="68"/>
      <c r="G5" s="69">
        <v>2015</v>
      </c>
      <c r="H5" s="70"/>
      <c r="I5" s="5">
        <v>2016</v>
      </c>
      <c r="J5" s="18">
        <v>2017</v>
      </c>
      <c r="K5" s="75" t="s">
        <v>13</v>
      </c>
      <c r="P5" s="5" t="s">
        <v>7</v>
      </c>
      <c r="Q5" s="5" t="s">
        <v>9</v>
      </c>
      <c r="R5" s="5" t="s">
        <v>21</v>
      </c>
      <c r="S5" s="5" t="s">
        <v>10</v>
      </c>
      <c r="T5" s="5" t="s">
        <v>11</v>
      </c>
      <c r="U5" s="5" t="s">
        <v>12</v>
      </c>
      <c r="V5" s="5" t="s">
        <v>22</v>
      </c>
    </row>
    <row r="6" spans="1:22" ht="76" customHeight="1" x14ac:dyDescent="0.15">
      <c r="A6" s="69" t="s">
        <v>4</v>
      </c>
      <c r="B6" s="68"/>
      <c r="C6" s="16" t="s">
        <v>37</v>
      </c>
      <c r="D6" s="16" t="s">
        <v>38</v>
      </c>
      <c r="E6" s="16" t="s">
        <v>37</v>
      </c>
      <c r="F6" s="16" t="s">
        <v>38</v>
      </c>
      <c r="G6" s="16" t="s">
        <v>37</v>
      </c>
      <c r="H6" s="16" t="s">
        <v>38</v>
      </c>
      <c r="I6" s="19" t="s">
        <v>37</v>
      </c>
      <c r="J6" s="20" t="s">
        <v>37</v>
      </c>
      <c r="K6" s="72"/>
      <c r="O6" s="5" t="s">
        <v>23</v>
      </c>
      <c r="P6" s="6"/>
      <c r="Q6" s="6"/>
      <c r="R6" s="6"/>
      <c r="S6" s="6"/>
      <c r="T6" s="6"/>
      <c r="U6" s="6"/>
      <c r="V6" s="6"/>
    </row>
    <row r="7" spans="1:22" x14ac:dyDescent="0.15">
      <c r="A7" s="1" t="s">
        <v>5</v>
      </c>
      <c r="B7" s="1" t="s">
        <v>6</v>
      </c>
      <c r="C7" s="15" t="s">
        <v>4</v>
      </c>
      <c r="D7" s="15" t="s">
        <v>4</v>
      </c>
      <c r="E7" s="15" t="s">
        <v>4</v>
      </c>
      <c r="F7" s="15" t="s">
        <v>4</v>
      </c>
      <c r="G7" s="12"/>
      <c r="H7" s="21"/>
      <c r="I7" s="22"/>
      <c r="J7" s="22"/>
      <c r="K7" s="11"/>
      <c r="O7" s="14" t="s">
        <v>8</v>
      </c>
      <c r="P7" s="4">
        <f>K9</f>
        <v>1.4</v>
      </c>
      <c r="Q7" s="6">
        <f>K19</f>
        <v>69.400000000000006</v>
      </c>
      <c r="R7" s="4">
        <f>K86</f>
        <v>25.2</v>
      </c>
      <c r="S7" s="4">
        <f>K29</f>
        <v>71</v>
      </c>
      <c r="T7" s="6">
        <f>K39</f>
        <v>264</v>
      </c>
      <c r="U7" s="6">
        <f>K49</f>
        <v>485</v>
      </c>
      <c r="V7" s="4">
        <f>K67</f>
        <v>319.2</v>
      </c>
    </row>
    <row r="8" spans="1:22" x14ac:dyDescent="0.15">
      <c r="C8" s="15"/>
      <c r="D8" s="15"/>
      <c r="E8" s="15"/>
      <c r="F8" s="15"/>
      <c r="G8" s="23"/>
      <c r="H8" s="24"/>
      <c r="I8" s="25"/>
      <c r="J8" s="25"/>
      <c r="K8" s="11"/>
      <c r="O8" s="14" t="s">
        <v>39</v>
      </c>
      <c r="P8" s="4">
        <f t="shared" ref="P8:P12" si="0">K10</f>
        <v>37.200000000000003</v>
      </c>
      <c r="Q8" s="6">
        <f t="shared" ref="Q8:Q12" si="1">K20</f>
        <v>2081</v>
      </c>
      <c r="R8" s="4">
        <f t="shared" ref="R8:R12" si="2">K87</f>
        <v>565.79999999999995</v>
      </c>
      <c r="S8" s="4">
        <f t="shared" ref="S8:S12" si="3">K30</f>
        <v>2819.2</v>
      </c>
      <c r="T8" s="6">
        <f t="shared" ref="T8:T12" si="4">K40</f>
        <v>7056.8</v>
      </c>
      <c r="U8" s="6">
        <f t="shared" ref="U8:U12" si="5">K50</f>
        <v>17125.8</v>
      </c>
      <c r="V8" s="4">
        <f t="shared" ref="V8:V12" si="6">K68</f>
        <v>11177.2</v>
      </c>
    </row>
    <row r="9" spans="1:22" x14ac:dyDescent="0.15">
      <c r="A9" s="67" t="s">
        <v>7</v>
      </c>
      <c r="B9" s="14" t="s">
        <v>8</v>
      </c>
      <c r="C9" s="2">
        <v>5</v>
      </c>
      <c r="D9" s="15"/>
      <c r="E9" s="15"/>
      <c r="F9" s="2">
        <v>1</v>
      </c>
      <c r="G9" s="15"/>
      <c r="H9" s="26"/>
      <c r="I9" s="25">
        <v>0</v>
      </c>
      <c r="J9" s="25">
        <v>1</v>
      </c>
      <c r="K9" s="11">
        <f>(SUM(C9:J9))/5</f>
        <v>1.4</v>
      </c>
      <c r="O9" s="14" t="s">
        <v>33</v>
      </c>
      <c r="P9" s="4">
        <f t="shared" si="0"/>
        <v>8.1999999999999993</v>
      </c>
      <c r="Q9" s="6">
        <f t="shared" si="1"/>
        <v>1060.4000000000001</v>
      </c>
      <c r="R9" s="4">
        <f t="shared" si="2"/>
        <v>219.4</v>
      </c>
      <c r="S9" s="4">
        <f t="shared" si="3"/>
        <v>1075.4000000000001</v>
      </c>
      <c r="T9" s="6">
        <f t="shared" si="4"/>
        <v>5744.8</v>
      </c>
      <c r="U9" s="6">
        <f t="shared" si="5"/>
        <v>8333.6</v>
      </c>
      <c r="V9" s="4">
        <f t="shared" si="6"/>
        <v>3917</v>
      </c>
    </row>
    <row r="10" spans="1:22" x14ac:dyDescent="0.15">
      <c r="A10" s="68"/>
      <c r="B10" s="14" t="s">
        <v>39</v>
      </c>
      <c r="C10" s="2">
        <v>32</v>
      </c>
      <c r="D10" s="2">
        <v>5</v>
      </c>
      <c r="E10" s="2">
        <v>38</v>
      </c>
      <c r="F10" s="2">
        <v>1</v>
      </c>
      <c r="G10" s="2">
        <v>27</v>
      </c>
      <c r="H10" s="27">
        <v>2</v>
      </c>
      <c r="I10" s="25">
        <v>43</v>
      </c>
      <c r="J10" s="25">
        <v>38</v>
      </c>
      <c r="K10" s="11">
        <f t="shared" ref="K10:K55" si="7">(SUM(C10:J10))/5</f>
        <v>37.200000000000003</v>
      </c>
      <c r="O10" s="14" t="s">
        <v>34</v>
      </c>
      <c r="P10" s="4">
        <f t="shared" si="0"/>
        <v>44.8</v>
      </c>
      <c r="Q10" s="6">
        <f>K22</f>
        <v>1456.2</v>
      </c>
      <c r="R10" s="4">
        <f>K89</f>
        <v>640.6</v>
      </c>
      <c r="S10" s="4">
        <f t="shared" si="3"/>
        <v>2105.6</v>
      </c>
      <c r="T10" s="6">
        <f t="shared" si="4"/>
        <v>6182</v>
      </c>
      <c r="U10" s="6">
        <f t="shared" si="5"/>
        <v>13246.4</v>
      </c>
      <c r="V10" s="4">
        <f t="shared" si="6"/>
        <v>10164.4</v>
      </c>
    </row>
    <row r="11" spans="1:22" x14ac:dyDescent="0.15">
      <c r="A11" s="68"/>
      <c r="B11" s="14" t="s">
        <v>33</v>
      </c>
      <c r="C11" s="2">
        <v>5</v>
      </c>
      <c r="D11" s="15"/>
      <c r="E11" s="2">
        <v>3</v>
      </c>
      <c r="F11" s="15"/>
      <c r="G11" s="2">
        <v>10</v>
      </c>
      <c r="H11" s="26"/>
      <c r="I11" s="25">
        <v>11</v>
      </c>
      <c r="J11" s="25">
        <v>12</v>
      </c>
      <c r="K11" s="11">
        <f t="shared" si="7"/>
        <v>8.1999999999999993</v>
      </c>
      <c r="O11" s="14" t="s">
        <v>40</v>
      </c>
      <c r="P11" s="4">
        <f t="shared" si="0"/>
        <v>0.4</v>
      </c>
      <c r="Q11" s="6">
        <f t="shared" si="1"/>
        <v>24.8</v>
      </c>
      <c r="R11" s="4">
        <f t="shared" si="2"/>
        <v>9.8000000000000007</v>
      </c>
      <c r="S11" s="4">
        <f t="shared" si="3"/>
        <v>34.4</v>
      </c>
      <c r="T11" s="6">
        <f t="shared" si="4"/>
        <v>179.6</v>
      </c>
      <c r="U11" s="6">
        <f t="shared" si="5"/>
        <v>262.60000000000002</v>
      </c>
      <c r="V11" s="4">
        <f t="shared" si="6"/>
        <v>166.4</v>
      </c>
    </row>
    <row r="12" spans="1:22" x14ac:dyDescent="0.15">
      <c r="A12" s="68"/>
      <c r="B12" s="14" t="s">
        <v>34</v>
      </c>
      <c r="C12" s="2">
        <v>31</v>
      </c>
      <c r="D12" s="2">
        <v>3</v>
      </c>
      <c r="E12" s="2">
        <v>36</v>
      </c>
      <c r="F12" s="2">
        <v>4</v>
      </c>
      <c r="G12" s="2">
        <v>38</v>
      </c>
      <c r="H12" s="27">
        <v>6</v>
      </c>
      <c r="I12" s="25">
        <v>48</v>
      </c>
      <c r="J12" s="25">
        <v>58</v>
      </c>
      <c r="K12" s="11">
        <f t="shared" si="7"/>
        <v>44.8</v>
      </c>
      <c r="O12" s="14" t="s">
        <v>35</v>
      </c>
      <c r="P12" s="4">
        <f t="shared" si="0"/>
        <v>339.4</v>
      </c>
      <c r="Q12" s="6">
        <f t="shared" si="1"/>
        <v>9021.4</v>
      </c>
      <c r="R12" s="4">
        <f t="shared" si="2"/>
        <v>5538.8</v>
      </c>
      <c r="S12" s="4">
        <f t="shared" si="3"/>
        <v>15342</v>
      </c>
      <c r="T12" s="6">
        <f t="shared" si="4"/>
        <v>34139.199999999997</v>
      </c>
      <c r="U12" s="6">
        <f t="shared" si="5"/>
        <v>66391.199999999997</v>
      </c>
      <c r="V12" s="4">
        <f t="shared" si="6"/>
        <v>61353.4</v>
      </c>
    </row>
    <row r="13" spans="1:22" x14ac:dyDescent="0.15">
      <c r="A13" s="68"/>
      <c r="B13" s="14" t="s">
        <v>40</v>
      </c>
      <c r="C13" s="28">
        <v>0</v>
      </c>
      <c r="D13">
        <v>0</v>
      </c>
      <c r="E13" s="28">
        <v>0</v>
      </c>
      <c r="F13" s="28">
        <v>0</v>
      </c>
      <c r="G13" s="29">
        <v>0</v>
      </c>
      <c r="H13" s="29">
        <v>0</v>
      </c>
      <c r="I13" s="25">
        <v>1</v>
      </c>
      <c r="J13" s="25">
        <v>1</v>
      </c>
      <c r="K13" s="11">
        <f t="shared" si="7"/>
        <v>0.4</v>
      </c>
      <c r="O13" s="30" t="s">
        <v>41</v>
      </c>
      <c r="P13" s="31">
        <f>K17</f>
        <v>472.4</v>
      </c>
      <c r="Q13" s="31">
        <f>K27</f>
        <v>14689.8</v>
      </c>
      <c r="R13" s="31">
        <f>K94</f>
        <v>7591.4</v>
      </c>
      <c r="S13" s="31">
        <f>K37</f>
        <v>23157</v>
      </c>
      <c r="T13" s="31">
        <f>K47</f>
        <v>59049.599999999999</v>
      </c>
      <c r="U13" s="31">
        <f>K57</f>
        <v>113572</v>
      </c>
      <c r="V13" s="31">
        <f>K75</f>
        <v>93045.2</v>
      </c>
    </row>
    <row r="14" spans="1:22" x14ac:dyDescent="0.15">
      <c r="A14" s="68"/>
      <c r="B14" s="14" t="s">
        <v>35</v>
      </c>
      <c r="C14" s="2">
        <v>249</v>
      </c>
      <c r="D14" s="2">
        <v>38</v>
      </c>
      <c r="E14" s="2">
        <v>291</v>
      </c>
      <c r="F14" s="2">
        <v>37</v>
      </c>
      <c r="G14" s="2">
        <v>275</v>
      </c>
      <c r="H14" s="27">
        <v>62</v>
      </c>
      <c r="I14" s="25">
        <v>328</v>
      </c>
      <c r="J14" s="25">
        <v>417</v>
      </c>
      <c r="K14" s="11">
        <f t="shared" si="7"/>
        <v>339.4</v>
      </c>
      <c r="O14" s="30" t="s">
        <v>49</v>
      </c>
      <c r="P14" s="31">
        <f>SUM(P7:P11)-P8</f>
        <v>54.8</v>
      </c>
      <c r="Q14" s="31">
        <f t="shared" ref="Q14:V14" si="8">SUM(Q7:Q11)-Q8</f>
        <v>2610.8000000000002</v>
      </c>
      <c r="R14" s="31">
        <f t="shared" si="8"/>
        <v>895</v>
      </c>
      <c r="S14" s="31">
        <f t="shared" si="8"/>
        <v>3286.3999999999996</v>
      </c>
      <c r="T14" s="31">
        <f t="shared" si="8"/>
        <v>12370.399999999998</v>
      </c>
      <c r="U14" s="31">
        <f t="shared" si="8"/>
        <v>22327.600000000002</v>
      </c>
      <c r="V14" s="31">
        <f t="shared" si="8"/>
        <v>14567.000000000004</v>
      </c>
    </row>
    <row r="15" spans="1:22" x14ac:dyDescent="0.15">
      <c r="A15" s="3"/>
      <c r="B15" s="33" t="s">
        <v>42</v>
      </c>
      <c r="C15" s="2">
        <v>12</v>
      </c>
      <c r="D15" s="2">
        <v>5</v>
      </c>
      <c r="E15" s="2">
        <v>28</v>
      </c>
      <c r="F15" s="2">
        <v>2</v>
      </c>
      <c r="G15" s="2">
        <v>16</v>
      </c>
      <c r="H15" s="2">
        <v>8</v>
      </c>
      <c r="I15" s="25">
        <v>33</v>
      </c>
      <c r="J15" s="25">
        <v>46</v>
      </c>
      <c r="K15" s="11">
        <f t="shared" si="7"/>
        <v>30</v>
      </c>
      <c r="O15" s="32"/>
      <c r="P15" s="31"/>
      <c r="Q15" s="31"/>
      <c r="R15" s="31"/>
      <c r="S15" s="31"/>
      <c r="T15" s="31"/>
      <c r="U15" s="31"/>
      <c r="V15" s="31"/>
    </row>
    <row r="16" spans="1:22" x14ac:dyDescent="0.15">
      <c r="A16" s="3"/>
      <c r="B16" s="33" t="s">
        <v>43</v>
      </c>
      <c r="C16" s="34">
        <v>357</v>
      </c>
      <c r="D16" s="34">
        <v>56</v>
      </c>
      <c r="E16" s="34">
        <v>429</v>
      </c>
      <c r="F16" s="34">
        <v>52</v>
      </c>
      <c r="G16" s="34">
        <v>393</v>
      </c>
      <c r="H16" s="34">
        <v>87</v>
      </c>
      <c r="I16" s="25">
        <v>512</v>
      </c>
      <c r="J16" s="25">
        <v>626</v>
      </c>
      <c r="K16" s="11">
        <f t="shared" si="7"/>
        <v>502.4</v>
      </c>
      <c r="O16" s="30" t="s">
        <v>48</v>
      </c>
      <c r="P16" s="35">
        <f t="shared" ref="P16:V16" si="9">P14/P13</f>
        <v>0.11600338696020322</v>
      </c>
      <c r="Q16" s="35">
        <f t="shared" si="9"/>
        <v>0.17772876417650343</v>
      </c>
      <c r="R16" s="35">
        <f t="shared" si="9"/>
        <v>0.11789656716811128</v>
      </c>
      <c r="S16" s="35">
        <f t="shared" si="9"/>
        <v>0.14191821047631384</v>
      </c>
      <c r="T16" s="35">
        <f t="shared" si="9"/>
        <v>0.20949168156939249</v>
      </c>
      <c r="U16" s="35">
        <f t="shared" si="9"/>
        <v>0.19659423097242279</v>
      </c>
      <c r="V16" s="35">
        <f t="shared" si="9"/>
        <v>0.15655831789280913</v>
      </c>
    </row>
    <row r="17" spans="1:23" x14ac:dyDescent="0.15">
      <c r="A17" s="3"/>
      <c r="B17" s="33" t="s">
        <v>44</v>
      </c>
      <c r="C17" s="34">
        <f>C16-C15</f>
        <v>345</v>
      </c>
      <c r="D17" s="34">
        <f t="shared" ref="D17:J17" si="10">D16-D15</f>
        <v>51</v>
      </c>
      <c r="E17" s="34">
        <f t="shared" si="10"/>
        <v>401</v>
      </c>
      <c r="F17" s="34">
        <f t="shared" si="10"/>
        <v>50</v>
      </c>
      <c r="G17" s="34">
        <f t="shared" si="10"/>
        <v>377</v>
      </c>
      <c r="H17" s="34">
        <f t="shared" si="10"/>
        <v>79</v>
      </c>
      <c r="I17" s="34">
        <f t="shared" si="10"/>
        <v>479</v>
      </c>
      <c r="J17" s="34">
        <f t="shared" si="10"/>
        <v>580</v>
      </c>
      <c r="K17" s="11">
        <f>(SUM(C17:J17))/5</f>
        <v>472.4</v>
      </c>
    </row>
    <row r="18" spans="1:23" x14ac:dyDescent="0.15">
      <c r="A18" s="3"/>
      <c r="C18" s="34"/>
      <c r="D18" s="34"/>
      <c r="E18" s="34"/>
      <c r="F18" s="34"/>
      <c r="I18" s="22"/>
      <c r="J18" s="22"/>
      <c r="K18" s="11">
        <f t="shared" si="7"/>
        <v>0</v>
      </c>
    </row>
    <row r="19" spans="1:23" x14ac:dyDescent="0.15">
      <c r="A19" s="67" t="s">
        <v>9</v>
      </c>
      <c r="B19" s="14" t="s">
        <v>8</v>
      </c>
      <c r="C19" s="2">
        <v>69</v>
      </c>
      <c r="D19" s="2">
        <v>3</v>
      </c>
      <c r="E19" s="2">
        <v>79</v>
      </c>
      <c r="F19" s="2">
        <v>5</v>
      </c>
      <c r="G19" s="2">
        <v>64</v>
      </c>
      <c r="H19" s="27">
        <v>2</v>
      </c>
      <c r="I19" s="25">
        <v>69</v>
      </c>
      <c r="J19" s="25">
        <v>56</v>
      </c>
      <c r="K19" s="11">
        <f t="shared" si="7"/>
        <v>69.400000000000006</v>
      </c>
      <c r="O19" s="36"/>
      <c r="P19" s="36"/>
      <c r="Q19" s="36"/>
      <c r="R19" s="36"/>
      <c r="S19" s="36"/>
      <c r="T19" s="36"/>
      <c r="U19" s="36"/>
      <c r="V19" s="36"/>
    </row>
    <row r="20" spans="1:23" x14ac:dyDescent="0.15">
      <c r="A20" s="68"/>
      <c r="B20" s="14" t="s">
        <v>39</v>
      </c>
      <c r="C20" s="2">
        <v>1931</v>
      </c>
      <c r="D20" s="2">
        <v>100</v>
      </c>
      <c r="E20" s="2">
        <v>2099</v>
      </c>
      <c r="F20" s="2">
        <v>98</v>
      </c>
      <c r="G20" s="2">
        <v>1980</v>
      </c>
      <c r="H20" s="27">
        <v>113</v>
      </c>
      <c r="I20" s="25">
        <v>2035</v>
      </c>
      <c r="J20" s="25">
        <v>2049</v>
      </c>
      <c r="K20" s="11">
        <f t="shared" si="7"/>
        <v>2081</v>
      </c>
      <c r="O20" s="36"/>
      <c r="P20" s="36"/>
      <c r="Q20" s="36"/>
      <c r="R20" s="36"/>
      <c r="S20" s="36"/>
      <c r="T20" s="36"/>
      <c r="U20" s="36"/>
      <c r="V20" s="36"/>
    </row>
    <row r="21" spans="1:23" x14ac:dyDescent="0.15">
      <c r="A21" s="68"/>
      <c r="B21" s="14" t="s">
        <v>33</v>
      </c>
      <c r="C21" s="2">
        <v>1044</v>
      </c>
      <c r="D21" s="2">
        <v>31</v>
      </c>
      <c r="E21" s="2">
        <v>1068</v>
      </c>
      <c r="F21" s="2">
        <v>26</v>
      </c>
      <c r="G21" s="2">
        <v>1009</v>
      </c>
      <c r="H21" s="27">
        <v>27</v>
      </c>
      <c r="I21" s="25">
        <v>984</v>
      </c>
      <c r="J21" s="25">
        <v>1113</v>
      </c>
      <c r="K21" s="11">
        <f t="shared" si="7"/>
        <v>1060.4000000000001</v>
      </c>
      <c r="N21" s="36"/>
      <c r="O21" s="36"/>
      <c r="P21" s="37"/>
      <c r="Q21" s="37"/>
      <c r="R21" s="37"/>
      <c r="S21" s="37"/>
      <c r="T21" s="37"/>
      <c r="U21" s="37"/>
      <c r="V21" s="37"/>
      <c r="W21" s="36"/>
    </row>
    <row r="22" spans="1:23" x14ac:dyDescent="0.15">
      <c r="A22" s="68"/>
      <c r="B22" s="14" t="s">
        <v>34</v>
      </c>
      <c r="C22" s="2">
        <v>1104</v>
      </c>
      <c r="D22" s="2">
        <v>46</v>
      </c>
      <c r="E22" s="2">
        <v>1273</v>
      </c>
      <c r="F22" s="2">
        <v>61</v>
      </c>
      <c r="G22" s="2">
        <v>1416</v>
      </c>
      <c r="H22" s="27">
        <v>78</v>
      </c>
      <c r="I22" s="25">
        <v>1508</v>
      </c>
      <c r="J22" s="25">
        <v>1795</v>
      </c>
      <c r="K22" s="11">
        <f t="shared" si="7"/>
        <v>1456.2</v>
      </c>
      <c r="N22" s="36"/>
      <c r="O22" s="37"/>
      <c r="P22" s="36"/>
      <c r="Q22" s="36"/>
      <c r="R22" s="36"/>
      <c r="S22" s="36"/>
      <c r="T22" s="36"/>
      <c r="U22" s="36"/>
      <c r="V22" s="36"/>
      <c r="W22" s="36"/>
    </row>
    <row r="23" spans="1:23" x14ac:dyDescent="0.15">
      <c r="A23" s="68"/>
      <c r="B23" s="14" t="s">
        <v>40</v>
      </c>
      <c r="C23" s="2">
        <v>29</v>
      </c>
      <c r="D23" s="2">
        <v>2</v>
      </c>
      <c r="E23" s="2">
        <v>23</v>
      </c>
      <c r="F23" s="15"/>
      <c r="G23" s="2">
        <v>26</v>
      </c>
      <c r="H23" s="26"/>
      <c r="I23" s="22">
        <v>25</v>
      </c>
      <c r="J23" s="22">
        <v>19</v>
      </c>
      <c r="K23" s="11">
        <f t="shared" si="7"/>
        <v>24.8</v>
      </c>
      <c r="N23" s="36"/>
      <c r="O23" s="37"/>
      <c r="P23" s="36"/>
      <c r="Q23" s="36"/>
      <c r="R23" s="36"/>
      <c r="S23" s="36"/>
      <c r="T23" s="36"/>
      <c r="U23" s="36"/>
      <c r="V23" s="36"/>
      <c r="W23" s="36"/>
    </row>
    <row r="24" spans="1:23" x14ac:dyDescent="0.15">
      <c r="A24" s="68"/>
      <c r="B24" s="14" t="s">
        <v>35</v>
      </c>
      <c r="C24" s="2">
        <v>8287</v>
      </c>
      <c r="D24" s="2">
        <v>576</v>
      </c>
      <c r="E24" s="2">
        <v>8489</v>
      </c>
      <c r="F24" s="2">
        <v>556</v>
      </c>
      <c r="G24" s="2">
        <v>8510</v>
      </c>
      <c r="H24" s="27">
        <v>557</v>
      </c>
      <c r="I24" s="25">
        <v>9017</v>
      </c>
      <c r="J24" s="25">
        <v>9115</v>
      </c>
      <c r="K24" s="11">
        <f t="shared" si="7"/>
        <v>9021.4</v>
      </c>
      <c r="N24" s="36"/>
      <c r="O24" s="37"/>
      <c r="P24" s="36"/>
      <c r="Q24" s="36"/>
      <c r="R24" s="36"/>
      <c r="S24" s="36"/>
      <c r="T24" s="36"/>
      <c r="U24" s="36"/>
      <c r="V24" s="36"/>
      <c r="W24" s="36"/>
    </row>
    <row r="25" spans="1:23" x14ac:dyDescent="0.15">
      <c r="A25" s="3"/>
      <c r="B25" s="33" t="s">
        <v>42</v>
      </c>
      <c r="C25" s="2">
        <v>693</v>
      </c>
      <c r="D25" s="2">
        <v>55</v>
      </c>
      <c r="E25" s="2">
        <v>745</v>
      </c>
      <c r="F25" s="2">
        <v>46</v>
      </c>
      <c r="G25" s="2">
        <v>762</v>
      </c>
      <c r="H25" s="2">
        <v>54</v>
      </c>
      <c r="I25" s="25">
        <v>875</v>
      </c>
      <c r="J25" s="25">
        <v>950</v>
      </c>
      <c r="K25" s="11">
        <f t="shared" si="7"/>
        <v>836</v>
      </c>
      <c r="N25" s="36"/>
      <c r="O25" s="37"/>
      <c r="P25" s="36"/>
      <c r="Q25" s="36"/>
      <c r="R25" s="36"/>
      <c r="S25" s="36"/>
      <c r="T25" s="36"/>
      <c r="U25" s="36"/>
      <c r="V25" s="36"/>
      <c r="W25" s="36"/>
    </row>
    <row r="26" spans="1:23" x14ac:dyDescent="0.15">
      <c r="A26" s="3"/>
      <c r="B26" s="33" t="s">
        <v>43</v>
      </c>
      <c r="C26" s="34">
        <v>14024</v>
      </c>
      <c r="D26" s="34">
        <v>862</v>
      </c>
      <c r="E26" s="34">
        <v>14682</v>
      </c>
      <c r="F26" s="34">
        <v>846</v>
      </c>
      <c r="G26" s="34">
        <v>14669</v>
      </c>
      <c r="H26" s="34">
        <v>898</v>
      </c>
      <c r="I26" s="25">
        <v>15515</v>
      </c>
      <c r="J26" s="25">
        <v>16133</v>
      </c>
      <c r="K26" s="11">
        <f>(SUM(C26:J26))/5</f>
        <v>15525.8</v>
      </c>
      <c r="N26" s="36"/>
      <c r="O26" s="39"/>
      <c r="P26" s="36"/>
      <c r="Q26" s="36"/>
      <c r="R26" s="36"/>
      <c r="S26" s="36"/>
      <c r="T26" s="36"/>
      <c r="U26" s="36"/>
      <c r="V26" s="36"/>
      <c r="W26" s="36"/>
    </row>
    <row r="27" spans="1:23" x14ac:dyDescent="0.15">
      <c r="A27" s="3"/>
      <c r="B27" s="33" t="s">
        <v>44</v>
      </c>
      <c r="C27" s="38">
        <f>C26-C25</f>
        <v>13331</v>
      </c>
      <c r="D27" s="38">
        <f t="shared" ref="D27:J27" si="11">D26-D25</f>
        <v>807</v>
      </c>
      <c r="E27" s="38">
        <f t="shared" si="11"/>
        <v>13937</v>
      </c>
      <c r="F27" s="38">
        <f t="shared" si="11"/>
        <v>800</v>
      </c>
      <c r="G27" s="38">
        <f t="shared" si="11"/>
        <v>13907</v>
      </c>
      <c r="H27" s="38">
        <f t="shared" si="11"/>
        <v>844</v>
      </c>
      <c r="I27" s="38">
        <f t="shared" si="11"/>
        <v>14640</v>
      </c>
      <c r="J27" s="38">
        <f t="shared" si="11"/>
        <v>15183</v>
      </c>
      <c r="K27">
        <f>(SUM(C27:J27))/5</f>
        <v>14689.8</v>
      </c>
      <c r="N27" s="36"/>
      <c r="O27" s="39"/>
      <c r="P27" s="36"/>
      <c r="Q27" s="36"/>
      <c r="R27" s="36"/>
      <c r="S27" s="36"/>
      <c r="T27" s="36"/>
      <c r="U27" s="36"/>
      <c r="V27" s="36"/>
      <c r="W27" s="36"/>
    </row>
    <row r="28" spans="1:23" x14ac:dyDescent="0.15">
      <c r="I28" s="22"/>
      <c r="J28" s="22"/>
      <c r="K28" s="11">
        <f t="shared" si="7"/>
        <v>0</v>
      </c>
      <c r="N28" s="36"/>
      <c r="O28" s="39"/>
      <c r="P28" s="36"/>
      <c r="Q28" s="36"/>
      <c r="R28" s="36"/>
      <c r="S28" s="36"/>
      <c r="T28" s="36"/>
      <c r="U28" s="36"/>
      <c r="V28" s="36"/>
      <c r="W28" s="36"/>
    </row>
    <row r="29" spans="1:23" x14ac:dyDescent="0.15">
      <c r="A29" s="67" t="s">
        <v>10</v>
      </c>
      <c r="B29" s="14" t="s">
        <v>8</v>
      </c>
      <c r="C29" s="2">
        <v>77</v>
      </c>
      <c r="D29" s="2">
        <v>14</v>
      </c>
      <c r="E29" s="2">
        <v>61</v>
      </c>
      <c r="F29" s="2">
        <v>6</v>
      </c>
      <c r="G29" s="2">
        <v>68</v>
      </c>
      <c r="H29" s="27">
        <v>6</v>
      </c>
      <c r="I29" s="25">
        <v>60</v>
      </c>
      <c r="J29" s="25">
        <v>63</v>
      </c>
      <c r="K29" s="11">
        <f t="shared" si="7"/>
        <v>71</v>
      </c>
      <c r="N29" s="36"/>
      <c r="O29" s="39"/>
      <c r="P29" s="36"/>
      <c r="Q29" s="36"/>
      <c r="R29" s="36"/>
      <c r="S29" s="36"/>
      <c r="T29" s="36"/>
      <c r="U29" s="36"/>
      <c r="V29" s="36"/>
      <c r="W29" s="36"/>
    </row>
    <row r="30" spans="1:23" x14ac:dyDescent="0.15">
      <c r="A30" s="68"/>
      <c r="B30" s="14" t="s">
        <v>39</v>
      </c>
      <c r="C30" s="2">
        <v>2099</v>
      </c>
      <c r="D30" s="2">
        <v>403</v>
      </c>
      <c r="E30" s="2">
        <v>2200</v>
      </c>
      <c r="F30" s="2">
        <v>389</v>
      </c>
      <c r="G30" s="2">
        <v>2344</v>
      </c>
      <c r="H30" s="27">
        <v>429</v>
      </c>
      <c r="I30" s="25">
        <v>2995</v>
      </c>
      <c r="J30" s="25">
        <v>3237</v>
      </c>
      <c r="K30" s="11">
        <f t="shared" si="7"/>
        <v>2819.2</v>
      </c>
      <c r="N30" s="36"/>
      <c r="O30" s="39"/>
      <c r="P30" s="36"/>
      <c r="Q30" s="36"/>
      <c r="R30" s="36"/>
      <c r="S30" s="36"/>
      <c r="T30" s="36"/>
      <c r="U30" s="36"/>
      <c r="V30" s="36"/>
      <c r="W30" s="36"/>
    </row>
    <row r="31" spans="1:23" x14ac:dyDescent="0.15">
      <c r="A31" s="68"/>
      <c r="B31" s="14" t="s">
        <v>33</v>
      </c>
      <c r="C31" s="2">
        <v>1015</v>
      </c>
      <c r="D31" s="2">
        <v>57</v>
      </c>
      <c r="E31" s="2">
        <v>1022</v>
      </c>
      <c r="F31" s="2">
        <v>48</v>
      </c>
      <c r="G31" s="2">
        <v>1016</v>
      </c>
      <c r="H31" s="27">
        <v>55</v>
      </c>
      <c r="I31" s="25">
        <v>1064</v>
      </c>
      <c r="J31" s="25">
        <v>1100</v>
      </c>
      <c r="K31" s="11">
        <f t="shared" si="7"/>
        <v>1075.4000000000001</v>
      </c>
      <c r="N31" s="36"/>
      <c r="O31" s="39"/>
      <c r="P31" s="36"/>
      <c r="Q31" s="36"/>
      <c r="R31" s="36"/>
      <c r="S31" s="36"/>
      <c r="T31" s="36"/>
      <c r="U31" s="36"/>
      <c r="V31" s="36"/>
      <c r="W31" s="36"/>
    </row>
    <row r="32" spans="1:23" x14ac:dyDescent="0.15">
      <c r="A32" s="68"/>
      <c r="B32" s="14" t="s">
        <v>34</v>
      </c>
      <c r="C32" s="2">
        <v>1504</v>
      </c>
      <c r="D32" s="2">
        <v>129</v>
      </c>
      <c r="E32" s="2">
        <v>1755</v>
      </c>
      <c r="F32" s="2">
        <v>167</v>
      </c>
      <c r="G32" s="2">
        <v>1937</v>
      </c>
      <c r="H32" s="27">
        <v>152</v>
      </c>
      <c r="I32" s="25">
        <v>2361</v>
      </c>
      <c r="J32" s="25">
        <v>2523</v>
      </c>
      <c r="K32" s="11">
        <f t="shared" si="7"/>
        <v>2105.6</v>
      </c>
      <c r="N32" s="36"/>
      <c r="O32" s="39"/>
      <c r="P32" s="40"/>
      <c r="Q32" s="40"/>
      <c r="R32" s="40"/>
      <c r="S32" s="40"/>
      <c r="T32" s="40"/>
      <c r="U32" s="40"/>
      <c r="V32" s="40"/>
      <c r="W32" s="36"/>
    </row>
    <row r="33" spans="1:23" x14ac:dyDescent="0.15">
      <c r="A33" s="68"/>
      <c r="B33" s="14" t="s">
        <v>40</v>
      </c>
      <c r="C33" s="2">
        <v>38</v>
      </c>
      <c r="D33" s="2">
        <v>3</v>
      </c>
      <c r="E33" s="2">
        <v>34</v>
      </c>
      <c r="F33" s="2">
        <v>1</v>
      </c>
      <c r="G33" s="2">
        <v>35</v>
      </c>
      <c r="H33" s="27">
        <v>2</v>
      </c>
      <c r="I33" s="25">
        <v>33</v>
      </c>
      <c r="J33" s="25">
        <v>26</v>
      </c>
      <c r="K33" s="11">
        <f t="shared" si="7"/>
        <v>34.4</v>
      </c>
      <c r="N33" s="36"/>
      <c r="O33" s="39"/>
      <c r="P33" s="40"/>
      <c r="Q33" s="40"/>
      <c r="R33" s="40"/>
      <c r="S33" s="40"/>
      <c r="T33" s="40"/>
      <c r="U33" s="40"/>
      <c r="V33" s="40"/>
      <c r="W33" s="36"/>
    </row>
    <row r="34" spans="1:23" x14ac:dyDescent="0.15">
      <c r="A34" s="68"/>
      <c r="B34" s="14" t="s">
        <v>35</v>
      </c>
      <c r="C34" s="2">
        <v>13199</v>
      </c>
      <c r="D34" s="2">
        <v>1972</v>
      </c>
      <c r="E34" s="2">
        <v>13138</v>
      </c>
      <c r="F34" s="2">
        <v>2009</v>
      </c>
      <c r="G34" s="2">
        <v>13186</v>
      </c>
      <c r="H34" s="27">
        <v>2123</v>
      </c>
      <c r="I34" s="25">
        <v>15412</v>
      </c>
      <c r="J34" s="25">
        <v>15671</v>
      </c>
      <c r="K34" s="11">
        <f t="shared" si="7"/>
        <v>15342</v>
      </c>
      <c r="N34" s="36"/>
      <c r="O34" s="39"/>
      <c r="P34" s="40"/>
      <c r="Q34" s="40"/>
      <c r="R34" s="40"/>
      <c r="S34" s="40"/>
      <c r="T34" s="40"/>
      <c r="U34" s="40"/>
      <c r="V34" s="40"/>
      <c r="W34" s="36"/>
    </row>
    <row r="35" spans="1:23" x14ac:dyDescent="0.15">
      <c r="A35" s="3"/>
      <c r="B35" s="33" t="s">
        <v>42</v>
      </c>
      <c r="C35" s="2">
        <v>2392</v>
      </c>
      <c r="D35" s="2">
        <v>655</v>
      </c>
      <c r="E35" s="2">
        <v>2703</v>
      </c>
      <c r="F35" s="2">
        <v>743</v>
      </c>
      <c r="G35" s="2">
        <v>3134</v>
      </c>
      <c r="H35" s="2">
        <v>835</v>
      </c>
      <c r="I35" s="25">
        <v>4718</v>
      </c>
      <c r="J35" s="25">
        <v>5537</v>
      </c>
      <c r="K35" s="11">
        <f t="shared" si="7"/>
        <v>4143.3999999999996</v>
      </c>
      <c r="N35" s="36"/>
      <c r="O35" s="39"/>
      <c r="P35" s="40"/>
      <c r="Q35" s="40"/>
      <c r="R35" s="40"/>
      <c r="S35" s="40"/>
      <c r="T35" s="40"/>
      <c r="U35" s="40"/>
      <c r="V35" s="40"/>
      <c r="W35" s="36"/>
    </row>
    <row r="36" spans="1:23" x14ac:dyDescent="0.15">
      <c r="A36" s="3"/>
      <c r="B36" s="33" t="s">
        <v>43</v>
      </c>
      <c r="C36" s="34">
        <v>21567</v>
      </c>
      <c r="D36" s="28">
        <v>3440</v>
      </c>
      <c r="E36" s="34">
        <v>22226</v>
      </c>
      <c r="F36" s="34">
        <v>3534</v>
      </c>
      <c r="G36" s="34">
        <v>23136</v>
      </c>
      <c r="H36" s="34">
        <v>3811</v>
      </c>
      <c r="I36" s="25">
        <v>28340</v>
      </c>
      <c r="J36" s="25">
        <v>30448</v>
      </c>
      <c r="K36" s="11">
        <f>(SUM(C36:J36))/5</f>
        <v>27300.400000000001</v>
      </c>
      <c r="N36" s="36"/>
      <c r="O36" s="39"/>
      <c r="P36" s="40"/>
      <c r="Q36" s="40"/>
      <c r="R36" s="40"/>
      <c r="S36" s="40"/>
      <c r="T36" s="40"/>
      <c r="U36" s="40"/>
      <c r="V36" s="40"/>
      <c r="W36" s="36"/>
    </row>
    <row r="37" spans="1:23" x14ac:dyDescent="0.15">
      <c r="A37" s="3"/>
      <c r="B37" s="33" t="s">
        <v>44</v>
      </c>
      <c r="C37" s="38">
        <f>C36-C35</f>
        <v>19175</v>
      </c>
      <c r="D37" s="38">
        <f t="shared" ref="D37:J37" si="12">D36-D35</f>
        <v>2785</v>
      </c>
      <c r="E37" s="38">
        <f t="shared" si="12"/>
        <v>19523</v>
      </c>
      <c r="F37" s="38">
        <f t="shared" si="12"/>
        <v>2791</v>
      </c>
      <c r="G37" s="38">
        <f t="shared" si="12"/>
        <v>20002</v>
      </c>
      <c r="H37" s="38">
        <f t="shared" si="12"/>
        <v>2976</v>
      </c>
      <c r="I37" s="38">
        <f t="shared" si="12"/>
        <v>23622</v>
      </c>
      <c r="J37" s="38">
        <f t="shared" si="12"/>
        <v>24911</v>
      </c>
      <c r="K37">
        <f>(SUM(C37:J37))/5</f>
        <v>23157</v>
      </c>
      <c r="N37" s="36"/>
      <c r="O37" s="39"/>
      <c r="P37" s="41"/>
      <c r="Q37" s="41"/>
      <c r="R37" s="41"/>
      <c r="S37" s="41"/>
      <c r="T37" s="41"/>
      <c r="U37" s="41"/>
      <c r="V37" s="41"/>
      <c r="W37" s="36"/>
    </row>
    <row r="38" spans="1:23" x14ac:dyDescent="0.15">
      <c r="I38" s="22"/>
      <c r="J38" s="22"/>
      <c r="K38" s="11">
        <f t="shared" si="7"/>
        <v>0</v>
      </c>
      <c r="N38" s="36"/>
      <c r="O38" s="36"/>
      <c r="P38" s="36"/>
      <c r="Q38" s="36"/>
      <c r="R38" s="36"/>
      <c r="S38" s="36"/>
      <c r="T38" s="36"/>
      <c r="U38" s="36"/>
      <c r="V38" s="36"/>
      <c r="W38" s="36"/>
    </row>
    <row r="39" spans="1:23" x14ac:dyDescent="0.15">
      <c r="A39" s="67" t="s">
        <v>11</v>
      </c>
      <c r="B39" s="14" t="s">
        <v>8</v>
      </c>
      <c r="C39" s="2">
        <v>267</v>
      </c>
      <c r="D39" s="2">
        <v>1</v>
      </c>
      <c r="E39" s="2">
        <v>278</v>
      </c>
      <c r="F39" s="2">
        <v>3</v>
      </c>
      <c r="G39" s="2">
        <v>281</v>
      </c>
      <c r="H39" s="27">
        <v>3</v>
      </c>
      <c r="I39" s="25">
        <v>230</v>
      </c>
      <c r="J39" s="25">
        <v>257</v>
      </c>
      <c r="K39" s="11">
        <f t="shared" si="7"/>
        <v>264</v>
      </c>
      <c r="N39" s="36"/>
      <c r="O39" s="36"/>
      <c r="P39" s="36"/>
      <c r="Q39" s="36"/>
      <c r="R39" s="36"/>
      <c r="S39" s="36"/>
      <c r="T39" s="36"/>
      <c r="U39" s="36"/>
      <c r="V39" s="36"/>
      <c r="W39" s="36"/>
    </row>
    <row r="40" spans="1:23" x14ac:dyDescent="0.15">
      <c r="A40" s="68"/>
      <c r="B40" s="14" t="s">
        <v>39</v>
      </c>
      <c r="C40" s="2">
        <v>4520</v>
      </c>
      <c r="D40" s="2">
        <v>187</v>
      </c>
      <c r="E40" s="2">
        <v>5364</v>
      </c>
      <c r="F40" s="2">
        <v>219</v>
      </c>
      <c r="G40" s="2">
        <v>6326</v>
      </c>
      <c r="H40" s="27">
        <v>259</v>
      </c>
      <c r="I40" s="25">
        <v>8278</v>
      </c>
      <c r="J40" s="25">
        <v>10131</v>
      </c>
      <c r="K40" s="11">
        <f t="shared" si="7"/>
        <v>7056.8</v>
      </c>
      <c r="N40" s="36"/>
      <c r="O40" s="36"/>
      <c r="P40" s="36"/>
      <c r="Q40" s="36"/>
      <c r="R40" s="36"/>
      <c r="S40" s="36"/>
      <c r="T40" s="36"/>
      <c r="U40" s="36"/>
      <c r="V40" s="36"/>
      <c r="W40" s="36"/>
    </row>
    <row r="41" spans="1:23" x14ac:dyDescent="0.15">
      <c r="A41" s="68"/>
      <c r="B41" s="14" t="s">
        <v>33</v>
      </c>
      <c r="C41" s="2">
        <v>5497</v>
      </c>
      <c r="D41" s="2">
        <v>41</v>
      </c>
      <c r="E41" s="2">
        <v>5472</v>
      </c>
      <c r="F41" s="2">
        <v>55</v>
      </c>
      <c r="G41" s="2">
        <v>5746</v>
      </c>
      <c r="H41" s="27">
        <v>39</v>
      </c>
      <c r="I41" s="25">
        <v>5725</v>
      </c>
      <c r="J41" s="25">
        <v>6149</v>
      </c>
      <c r="K41" s="11">
        <f t="shared" si="7"/>
        <v>5744.8</v>
      </c>
      <c r="N41" s="36"/>
      <c r="O41" s="36"/>
      <c r="P41" s="36"/>
      <c r="Q41" s="36"/>
      <c r="R41" s="36"/>
      <c r="S41" s="36"/>
      <c r="T41" s="36"/>
      <c r="U41" s="36"/>
      <c r="V41" s="36"/>
      <c r="W41" s="36"/>
    </row>
    <row r="42" spans="1:23" x14ac:dyDescent="0.15">
      <c r="A42" s="68"/>
      <c r="B42" s="14" t="s">
        <v>34</v>
      </c>
      <c r="C42" s="2">
        <v>4719</v>
      </c>
      <c r="D42" s="2">
        <v>81</v>
      </c>
      <c r="E42" s="2">
        <v>5469</v>
      </c>
      <c r="F42" s="2">
        <v>90</v>
      </c>
      <c r="G42" s="2">
        <v>5912</v>
      </c>
      <c r="H42" s="27">
        <v>89</v>
      </c>
      <c r="I42" s="25">
        <v>6743</v>
      </c>
      <c r="J42" s="25">
        <v>7807</v>
      </c>
      <c r="K42" s="11">
        <f t="shared" si="7"/>
        <v>6182</v>
      </c>
      <c r="N42" s="36"/>
      <c r="W42" s="36"/>
    </row>
    <row r="43" spans="1:23" x14ac:dyDescent="0.15">
      <c r="A43" s="68"/>
      <c r="B43" s="14" t="s">
        <v>40</v>
      </c>
      <c r="C43" s="2">
        <v>159</v>
      </c>
      <c r="D43" s="2">
        <v>1</v>
      </c>
      <c r="E43" s="2">
        <v>179</v>
      </c>
      <c r="F43" s="2">
        <v>1</v>
      </c>
      <c r="G43" s="2">
        <v>180</v>
      </c>
      <c r="H43" s="27">
        <v>2</v>
      </c>
      <c r="I43" s="25">
        <v>195</v>
      </c>
      <c r="J43" s="25">
        <v>181</v>
      </c>
      <c r="K43" s="11">
        <f t="shared" si="7"/>
        <v>179.6</v>
      </c>
      <c r="N43" s="36"/>
      <c r="W43" s="36"/>
    </row>
    <row r="44" spans="1:23" x14ac:dyDescent="0.15">
      <c r="A44" s="68"/>
      <c r="B44" s="14" t="s">
        <v>35</v>
      </c>
      <c r="C44" s="2">
        <v>29031</v>
      </c>
      <c r="D44" s="2">
        <v>744</v>
      </c>
      <c r="E44" s="2">
        <v>31206</v>
      </c>
      <c r="F44" s="2">
        <v>927</v>
      </c>
      <c r="G44" s="2">
        <v>33112</v>
      </c>
      <c r="H44" s="27">
        <v>982</v>
      </c>
      <c r="I44" s="25">
        <v>36089</v>
      </c>
      <c r="J44" s="25">
        <v>38605</v>
      </c>
      <c r="K44" s="11">
        <f t="shared" si="7"/>
        <v>34139.199999999997</v>
      </c>
    </row>
    <row r="45" spans="1:23" x14ac:dyDescent="0.15">
      <c r="A45" s="3"/>
      <c r="B45" s="33" t="s">
        <v>42</v>
      </c>
      <c r="C45" s="2">
        <v>2382</v>
      </c>
      <c r="D45" s="2">
        <v>136</v>
      </c>
      <c r="E45" s="2">
        <v>2819</v>
      </c>
      <c r="F45" s="2">
        <v>169</v>
      </c>
      <c r="G45" s="2">
        <v>3369</v>
      </c>
      <c r="H45" s="2">
        <v>208</v>
      </c>
      <c r="I45" s="25">
        <v>4382</v>
      </c>
      <c r="J45" s="25">
        <v>5543</v>
      </c>
      <c r="K45" s="11">
        <f t="shared" si="7"/>
        <v>3801.6</v>
      </c>
    </row>
    <row r="46" spans="1:23" x14ac:dyDescent="0.15">
      <c r="A46" s="3"/>
      <c r="B46" s="33" t="s">
        <v>43</v>
      </c>
      <c r="C46" s="34">
        <v>51286</v>
      </c>
      <c r="D46" s="34">
        <v>1288</v>
      </c>
      <c r="E46" s="2">
        <v>56130</v>
      </c>
      <c r="F46" s="2">
        <v>1584</v>
      </c>
      <c r="G46" s="42">
        <v>60309</v>
      </c>
      <c r="H46" s="34">
        <v>1683</v>
      </c>
      <c r="I46" s="25">
        <v>67358</v>
      </c>
      <c r="J46" s="25">
        <v>74618</v>
      </c>
      <c r="K46" s="11">
        <f>(SUM(C46:J46))/5</f>
        <v>62851.199999999997</v>
      </c>
    </row>
    <row r="47" spans="1:23" x14ac:dyDescent="0.15">
      <c r="A47" s="3"/>
      <c r="B47" s="33" t="s">
        <v>44</v>
      </c>
      <c r="C47" s="38">
        <f>C46-C45</f>
        <v>48904</v>
      </c>
      <c r="D47" s="38">
        <f t="shared" ref="D47:J47" si="13">D46-D45</f>
        <v>1152</v>
      </c>
      <c r="E47" s="38">
        <f t="shared" si="13"/>
        <v>53311</v>
      </c>
      <c r="F47" s="38">
        <f t="shared" si="13"/>
        <v>1415</v>
      </c>
      <c r="G47" s="38">
        <f t="shared" si="13"/>
        <v>56940</v>
      </c>
      <c r="H47" s="38">
        <f t="shared" si="13"/>
        <v>1475</v>
      </c>
      <c r="I47" s="38">
        <f t="shared" si="13"/>
        <v>62976</v>
      </c>
      <c r="J47" s="38">
        <f t="shared" si="13"/>
        <v>69075</v>
      </c>
      <c r="K47" s="43">
        <f>(SUM(C47:J47))/5</f>
        <v>59049.599999999999</v>
      </c>
    </row>
    <row r="48" spans="1:23" x14ac:dyDescent="0.15">
      <c r="E48" s="2"/>
      <c r="F48" s="2"/>
      <c r="G48" s="4"/>
      <c r="H48" s="44"/>
      <c r="I48" s="22"/>
      <c r="J48" s="22"/>
      <c r="K48" s="11">
        <f t="shared" si="7"/>
        <v>0</v>
      </c>
    </row>
    <row r="49" spans="1:11" x14ac:dyDescent="0.15">
      <c r="A49" s="67" t="s">
        <v>12</v>
      </c>
      <c r="B49" s="14" t="s">
        <v>8</v>
      </c>
      <c r="C49" s="2">
        <v>528</v>
      </c>
      <c r="D49" s="2">
        <v>9</v>
      </c>
      <c r="E49" s="2">
        <v>493</v>
      </c>
      <c r="F49" s="2">
        <v>13</v>
      </c>
      <c r="G49" s="2">
        <v>435</v>
      </c>
      <c r="H49" s="27">
        <v>6</v>
      </c>
      <c r="I49" s="25">
        <v>479</v>
      </c>
      <c r="J49" s="25">
        <v>462</v>
      </c>
      <c r="K49" s="11">
        <f t="shared" si="7"/>
        <v>485</v>
      </c>
    </row>
    <row r="50" spans="1:11" x14ac:dyDescent="0.15">
      <c r="A50" s="68"/>
      <c r="B50" s="14" t="s">
        <v>39</v>
      </c>
      <c r="C50" s="2">
        <v>15791</v>
      </c>
      <c r="D50" s="2">
        <v>416</v>
      </c>
      <c r="E50" s="2">
        <v>16125</v>
      </c>
      <c r="F50" s="2">
        <v>484</v>
      </c>
      <c r="G50" s="2">
        <v>16658</v>
      </c>
      <c r="H50" s="27">
        <v>480</v>
      </c>
      <c r="I50" s="25">
        <v>17625</v>
      </c>
      <c r="J50" s="25">
        <v>18050</v>
      </c>
      <c r="K50" s="11">
        <f t="shared" si="7"/>
        <v>17125.8</v>
      </c>
    </row>
    <row r="51" spans="1:11" x14ac:dyDescent="0.15">
      <c r="A51" s="68"/>
      <c r="B51" s="14" t="s">
        <v>33</v>
      </c>
      <c r="C51" s="2">
        <v>7494</v>
      </c>
      <c r="D51" s="2">
        <v>65</v>
      </c>
      <c r="E51" s="2">
        <v>7663</v>
      </c>
      <c r="F51" s="2">
        <v>78</v>
      </c>
      <c r="G51" s="2">
        <v>8250</v>
      </c>
      <c r="H51" s="27">
        <v>86</v>
      </c>
      <c r="I51" s="25">
        <v>8723</v>
      </c>
      <c r="J51" s="25">
        <v>9309</v>
      </c>
      <c r="K51" s="11">
        <f t="shared" si="7"/>
        <v>8333.6</v>
      </c>
    </row>
    <row r="52" spans="1:11" x14ac:dyDescent="0.15">
      <c r="A52" s="68"/>
      <c r="B52" s="14" t="s">
        <v>34</v>
      </c>
      <c r="C52" s="2">
        <v>10081</v>
      </c>
      <c r="D52" s="2">
        <v>190</v>
      </c>
      <c r="E52" s="2">
        <v>11542</v>
      </c>
      <c r="F52" s="2">
        <v>186</v>
      </c>
      <c r="G52" s="2">
        <v>13171</v>
      </c>
      <c r="H52" s="27">
        <v>192</v>
      </c>
      <c r="I52" s="25">
        <v>14706</v>
      </c>
      <c r="J52" s="25">
        <v>16164</v>
      </c>
      <c r="K52" s="11">
        <f t="shared" si="7"/>
        <v>13246.4</v>
      </c>
    </row>
    <row r="53" spans="1:11" x14ac:dyDescent="0.15">
      <c r="A53" s="68"/>
      <c r="B53" s="14" t="s">
        <v>40</v>
      </c>
      <c r="C53" s="2">
        <v>250</v>
      </c>
      <c r="D53" s="2">
        <v>3</v>
      </c>
      <c r="E53" s="2">
        <v>269</v>
      </c>
      <c r="F53" s="2">
        <v>4</v>
      </c>
      <c r="G53" s="2">
        <v>291</v>
      </c>
      <c r="H53" s="27">
        <v>5</v>
      </c>
      <c r="I53" s="25">
        <v>243</v>
      </c>
      <c r="J53" s="25">
        <v>248</v>
      </c>
      <c r="K53" s="11">
        <f t="shared" si="7"/>
        <v>262.60000000000002</v>
      </c>
    </row>
    <row r="54" spans="1:11" x14ac:dyDescent="0.15">
      <c r="A54" s="68"/>
      <c r="B54" s="14" t="s">
        <v>35</v>
      </c>
      <c r="C54" s="2">
        <v>60732</v>
      </c>
      <c r="D54" s="2">
        <v>1834</v>
      </c>
      <c r="E54" s="2">
        <v>63320</v>
      </c>
      <c r="F54" s="2">
        <v>1922</v>
      </c>
      <c r="G54" s="2">
        <v>65376</v>
      </c>
      <c r="H54" s="27">
        <v>2057</v>
      </c>
      <c r="I54" s="25">
        <v>68156</v>
      </c>
      <c r="J54" s="25">
        <v>68559</v>
      </c>
      <c r="K54" s="11">
        <f t="shared" si="7"/>
        <v>66391.199999999997</v>
      </c>
    </row>
    <row r="55" spans="1:11" x14ac:dyDescent="0.15">
      <c r="A55" s="3"/>
      <c r="B55" s="33" t="s">
        <v>42</v>
      </c>
      <c r="C55" s="2">
        <v>3040</v>
      </c>
      <c r="D55" s="2">
        <v>95</v>
      </c>
      <c r="E55" s="2">
        <v>2919</v>
      </c>
      <c r="F55" s="2">
        <v>102</v>
      </c>
      <c r="G55" s="2">
        <v>3035</v>
      </c>
      <c r="H55" s="2">
        <v>100</v>
      </c>
      <c r="I55" s="34">
        <v>3444</v>
      </c>
      <c r="J55" s="34">
        <v>3736</v>
      </c>
      <c r="K55" s="11">
        <f t="shared" si="7"/>
        <v>3294.2</v>
      </c>
    </row>
    <row r="56" spans="1:11" x14ac:dyDescent="0.15">
      <c r="A56" s="3"/>
      <c r="B56" s="33" t="s">
        <v>43</v>
      </c>
      <c r="C56" s="34">
        <v>104703</v>
      </c>
      <c r="D56" s="34">
        <v>2835</v>
      </c>
      <c r="E56" s="34">
        <v>109520</v>
      </c>
      <c r="F56" s="34">
        <v>2990</v>
      </c>
      <c r="G56" s="34">
        <v>115124</v>
      </c>
      <c r="H56" s="34">
        <v>3158</v>
      </c>
      <c r="I56" s="34">
        <v>121253</v>
      </c>
      <c r="J56" s="34">
        <v>124748</v>
      </c>
      <c r="K56" s="11">
        <f>(SUM(C56:J56))/5</f>
        <v>116866.2</v>
      </c>
    </row>
    <row r="57" spans="1:11" x14ac:dyDescent="0.15">
      <c r="A57" s="3"/>
      <c r="B57" s="33" t="s">
        <v>44</v>
      </c>
      <c r="C57" s="38">
        <f>C56-C55</f>
        <v>101663</v>
      </c>
      <c r="D57" s="38">
        <f t="shared" ref="D57:J57" si="14">D56-D55</f>
        <v>2740</v>
      </c>
      <c r="E57" s="38">
        <f t="shared" si="14"/>
        <v>106601</v>
      </c>
      <c r="F57" s="38">
        <f t="shared" si="14"/>
        <v>2888</v>
      </c>
      <c r="G57" s="38">
        <f t="shared" si="14"/>
        <v>112089</v>
      </c>
      <c r="H57" s="38">
        <f t="shared" si="14"/>
        <v>3058</v>
      </c>
      <c r="I57" s="38">
        <f t="shared" si="14"/>
        <v>117809</v>
      </c>
      <c r="J57" s="38">
        <f t="shared" si="14"/>
        <v>121012</v>
      </c>
      <c r="K57">
        <f>(SUM(C57:J57))/5</f>
        <v>113572</v>
      </c>
    </row>
    <row r="60" spans="1:11" x14ac:dyDescent="0.15">
      <c r="A60" t="s">
        <v>36</v>
      </c>
    </row>
    <row r="61" spans="1:11" x14ac:dyDescent="0.15">
      <c r="A61" t="s">
        <v>1</v>
      </c>
    </row>
    <row r="62" spans="1:11" x14ac:dyDescent="0.15">
      <c r="A62" t="s">
        <v>2</v>
      </c>
    </row>
    <row r="63" spans="1:11" x14ac:dyDescent="0.15">
      <c r="A63" t="s">
        <v>14</v>
      </c>
    </row>
    <row r="64" spans="1:11" x14ac:dyDescent="0.15">
      <c r="A64" s="76" t="s">
        <v>3</v>
      </c>
      <c r="B64" s="77"/>
      <c r="C64" s="69">
        <v>2013</v>
      </c>
      <c r="D64" s="68"/>
      <c r="E64" s="78">
        <v>2014</v>
      </c>
      <c r="F64" s="79"/>
      <c r="G64" s="69">
        <v>2015</v>
      </c>
      <c r="H64" s="70"/>
      <c r="I64" s="45">
        <v>2016</v>
      </c>
      <c r="J64" s="46">
        <v>2017</v>
      </c>
      <c r="K64" s="71" t="s">
        <v>13</v>
      </c>
    </row>
    <row r="65" spans="1:11" ht="130" x14ac:dyDescent="0.15">
      <c r="A65" s="69" t="s">
        <v>4</v>
      </c>
      <c r="B65" s="68"/>
      <c r="C65" s="16" t="s">
        <v>37</v>
      </c>
      <c r="D65" s="16" t="s">
        <v>38</v>
      </c>
      <c r="E65" s="16" t="s">
        <v>37</v>
      </c>
      <c r="F65" s="16" t="s">
        <v>38</v>
      </c>
      <c r="G65" s="16" t="s">
        <v>37</v>
      </c>
      <c r="H65" s="16" t="s">
        <v>38</v>
      </c>
      <c r="I65" s="19" t="s">
        <v>37</v>
      </c>
      <c r="J65" s="19" t="s">
        <v>37</v>
      </c>
      <c r="K65" s="72"/>
    </row>
    <row r="66" spans="1:11" x14ac:dyDescent="0.15">
      <c r="A66" s="1" t="s">
        <v>15</v>
      </c>
      <c r="B66" s="1" t="s">
        <v>6</v>
      </c>
      <c r="C66" s="15" t="s">
        <v>4</v>
      </c>
      <c r="D66" s="15" t="s">
        <v>4</v>
      </c>
      <c r="E66" s="17" t="s">
        <v>4</v>
      </c>
      <c r="F66" s="17" t="s">
        <v>4</v>
      </c>
      <c r="G66" s="12"/>
      <c r="H66" s="21"/>
      <c r="I66" s="22"/>
      <c r="J66" s="22"/>
      <c r="K66" s="11"/>
    </row>
    <row r="67" spans="1:11" x14ac:dyDescent="0.15">
      <c r="A67" s="67" t="s">
        <v>16</v>
      </c>
      <c r="B67" s="14" t="s">
        <v>8</v>
      </c>
      <c r="C67" s="2">
        <v>356</v>
      </c>
      <c r="D67" s="2">
        <v>1</v>
      </c>
      <c r="E67" s="2">
        <v>320</v>
      </c>
      <c r="F67" s="2">
        <v>2</v>
      </c>
      <c r="G67" s="2">
        <v>316</v>
      </c>
      <c r="H67" s="27">
        <v>1</v>
      </c>
      <c r="I67" s="25">
        <v>306</v>
      </c>
      <c r="J67" s="25">
        <v>294</v>
      </c>
      <c r="K67" s="11">
        <f>(SUM(C67:J67))/5</f>
        <v>319.2</v>
      </c>
    </row>
    <row r="68" spans="1:11" x14ac:dyDescent="0.15">
      <c r="A68" s="68"/>
      <c r="B68" s="14" t="s">
        <v>39</v>
      </c>
      <c r="C68" s="2">
        <v>9947</v>
      </c>
      <c r="D68" s="2">
        <v>142</v>
      </c>
      <c r="E68" s="2">
        <v>10078</v>
      </c>
      <c r="F68" s="2">
        <v>129</v>
      </c>
      <c r="G68" s="2">
        <v>10734</v>
      </c>
      <c r="H68" s="27">
        <v>143</v>
      </c>
      <c r="I68" s="25">
        <v>11905</v>
      </c>
      <c r="J68" s="25">
        <v>12808</v>
      </c>
      <c r="K68" s="11">
        <f t="shared" ref="K68:K73" si="15">(SUM(C68:J68))/5</f>
        <v>11177.2</v>
      </c>
    </row>
    <row r="69" spans="1:11" x14ac:dyDescent="0.15">
      <c r="A69" s="68"/>
      <c r="B69" s="14" t="s">
        <v>33</v>
      </c>
      <c r="C69" s="2">
        <v>3505</v>
      </c>
      <c r="D69" s="2">
        <v>26</v>
      </c>
      <c r="E69" s="2">
        <v>3599</v>
      </c>
      <c r="F69" s="2">
        <v>32</v>
      </c>
      <c r="G69" s="2">
        <v>3852</v>
      </c>
      <c r="H69" s="27">
        <v>33</v>
      </c>
      <c r="I69" s="25">
        <v>4156</v>
      </c>
      <c r="J69" s="25">
        <v>4382</v>
      </c>
      <c r="K69" s="11">
        <f t="shared" si="15"/>
        <v>3917</v>
      </c>
    </row>
    <row r="70" spans="1:11" x14ac:dyDescent="0.15">
      <c r="A70" s="68"/>
      <c r="B70" s="14" t="s">
        <v>34</v>
      </c>
      <c r="C70" s="2">
        <v>7907</v>
      </c>
      <c r="D70" s="2">
        <v>48</v>
      </c>
      <c r="E70" s="2">
        <v>8984</v>
      </c>
      <c r="F70" s="2">
        <v>67</v>
      </c>
      <c r="G70" s="2">
        <v>9960</v>
      </c>
      <c r="H70" s="27">
        <v>78</v>
      </c>
      <c r="I70" s="25">
        <v>11266</v>
      </c>
      <c r="J70" s="25">
        <v>12512</v>
      </c>
      <c r="K70" s="11">
        <f t="shared" si="15"/>
        <v>10164.4</v>
      </c>
    </row>
    <row r="71" spans="1:11" x14ac:dyDescent="0.15">
      <c r="A71" s="68"/>
      <c r="B71" s="14" t="s">
        <v>40</v>
      </c>
      <c r="C71" s="2">
        <v>187</v>
      </c>
      <c r="D71" s="2">
        <v>2</v>
      </c>
      <c r="E71" s="2">
        <v>183</v>
      </c>
      <c r="F71" s="15"/>
      <c r="G71" s="2">
        <v>141</v>
      </c>
      <c r="H71" s="26"/>
      <c r="I71" s="25">
        <v>162</v>
      </c>
      <c r="J71" s="25">
        <v>157</v>
      </c>
      <c r="K71" s="11">
        <f t="shared" si="15"/>
        <v>166.4</v>
      </c>
    </row>
    <row r="72" spans="1:11" x14ac:dyDescent="0.15">
      <c r="A72" s="68"/>
      <c r="B72" s="14" t="s">
        <v>35</v>
      </c>
      <c r="C72" s="2">
        <v>54344</v>
      </c>
      <c r="D72" s="2">
        <v>457</v>
      </c>
      <c r="E72" s="2">
        <v>57811</v>
      </c>
      <c r="F72" s="2">
        <v>568</v>
      </c>
      <c r="G72" s="2">
        <v>60596</v>
      </c>
      <c r="H72" s="27">
        <v>599</v>
      </c>
      <c r="I72" s="25">
        <v>64271</v>
      </c>
      <c r="J72" s="25">
        <v>68121</v>
      </c>
      <c r="K72" s="11">
        <f t="shared" si="15"/>
        <v>61353.4</v>
      </c>
    </row>
    <row r="73" spans="1:11" x14ac:dyDescent="0.15">
      <c r="A73" s="3"/>
      <c r="B73" s="33" t="s">
        <v>42</v>
      </c>
      <c r="C73" s="2">
        <v>6747</v>
      </c>
      <c r="D73" s="2">
        <v>56</v>
      </c>
      <c r="E73" s="2">
        <v>7556</v>
      </c>
      <c r="F73" s="2">
        <v>72</v>
      </c>
      <c r="G73" s="2">
        <v>8555</v>
      </c>
      <c r="H73" s="2">
        <v>86</v>
      </c>
      <c r="I73" s="34">
        <v>10098</v>
      </c>
      <c r="J73" s="34">
        <v>11764</v>
      </c>
      <c r="K73" s="11">
        <f t="shared" si="15"/>
        <v>8986.7999999999993</v>
      </c>
    </row>
    <row r="74" spans="1:11" x14ac:dyDescent="0.15">
      <c r="A74" s="3"/>
      <c r="B74" s="33" t="s">
        <v>43</v>
      </c>
      <c r="C74" s="34">
        <v>87812</v>
      </c>
      <c r="D74" s="34">
        <v>779</v>
      </c>
      <c r="E74" s="34">
        <v>93950</v>
      </c>
      <c r="F74" s="34">
        <v>927</v>
      </c>
      <c r="G74" s="34">
        <v>99906</v>
      </c>
      <c r="H74" s="34">
        <v>998</v>
      </c>
      <c r="I74" s="34">
        <v>108610</v>
      </c>
      <c r="J74" s="34">
        <v>117178</v>
      </c>
      <c r="K74" s="11">
        <f>(SUM(C74:J74))/5</f>
        <v>102032</v>
      </c>
    </row>
    <row r="75" spans="1:11" x14ac:dyDescent="0.15">
      <c r="A75" s="3"/>
      <c r="B75" s="33" t="s">
        <v>44</v>
      </c>
      <c r="C75" s="38">
        <f>C74-C73</f>
        <v>81065</v>
      </c>
      <c r="D75" s="38">
        <f t="shared" ref="D75:J75" si="16">D74-D73</f>
        <v>723</v>
      </c>
      <c r="E75" s="38">
        <f t="shared" si="16"/>
        <v>86394</v>
      </c>
      <c r="F75" s="38">
        <f t="shared" si="16"/>
        <v>855</v>
      </c>
      <c r="G75" s="38">
        <f t="shared" si="16"/>
        <v>91351</v>
      </c>
      <c r="H75" s="38">
        <f t="shared" si="16"/>
        <v>912</v>
      </c>
      <c r="I75" s="38">
        <f t="shared" si="16"/>
        <v>98512</v>
      </c>
      <c r="J75" s="38">
        <f t="shared" si="16"/>
        <v>105414</v>
      </c>
      <c r="K75">
        <f>(SUM(C75:J75))/5</f>
        <v>93045.2</v>
      </c>
    </row>
    <row r="76" spans="1:11" x14ac:dyDescent="0.15">
      <c r="A76" t="s">
        <v>17</v>
      </c>
    </row>
    <row r="79" spans="1:11" x14ac:dyDescent="0.15">
      <c r="A79" t="s">
        <v>36</v>
      </c>
    </row>
    <row r="80" spans="1:11" x14ac:dyDescent="0.15">
      <c r="A80" t="s">
        <v>1</v>
      </c>
    </row>
    <row r="81" spans="1:11" x14ac:dyDescent="0.15">
      <c r="A81" t="s">
        <v>2</v>
      </c>
    </row>
    <row r="82" spans="1:11" x14ac:dyDescent="0.15">
      <c r="A82" t="s">
        <v>45</v>
      </c>
    </row>
    <row r="83" spans="1:11" x14ac:dyDescent="0.15">
      <c r="A83" s="73" t="s">
        <v>3</v>
      </c>
      <c r="B83" s="74"/>
      <c r="C83" s="69">
        <v>2013</v>
      </c>
      <c r="D83" s="68"/>
      <c r="E83" s="69">
        <v>2014</v>
      </c>
      <c r="F83" s="68"/>
      <c r="G83" s="69">
        <v>2015</v>
      </c>
      <c r="H83" s="68"/>
      <c r="I83" s="47">
        <v>2016</v>
      </c>
      <c r="J83" s="48">
        <v>2017</v>
      </c>
      <c r="K83" s="75" t="s">
        <v>13</v>
      </c>
    </row>
    <row r="84" spans="1:11" ht="130" x14ac:dyDescent="0.15">
      <c r="A84" s="76" t="s">
        <v>4</v>
      </c>
      <c r="B84" s="77"/>
      <c r="C84" s="16" t="s">
        <v>37</v>
      </c>
      <c r="D84" s="16" t="s">
        <v>38</v>
      </c>
      <c r="E84" s="16" t="s">
        <v>37</v>
      </c>
      <c r="F84" s="16" t="s">
        <v>38</v>
      </c>
      <c r="G84" s="16" t="s">
        <v>37</v>
      </c>
      <c r="H84" s="16" t="s">
        <v>38</v>
      </c>
      <c r="I84" s="20" t="s">
        <v>37</v>
      </c>
      <c r="J84" s="20" t="s">
        <v>37</v>
      </c>
      <c r="K84" s="72"/>
    </row>
    <row r="85" spans="1:11" x14ac:dyDescent="0.15">
      <c r="A85" s="1" t="s">
        <v>20</v>
      </c>
      <c r="B85" s="1" t="s">
        <v>6</v>
      </c>
      <c r="C85" s="15" t="s">
        <v>4</v>
      </c>
      <c r="D85" s="15" t="s">
        <v>4</v>
      </c>
      <c r="E85" s="15" t="s">
        <v>4</v>
      </c>
      <c r="F85" s="15" t="s">
        <v>4</v>
      </c>
      <c r="G85" s="12"/>
      <c r="H85" s="21"/>
      <c r="I85" s="22"/>
      <c r="J85" s="22"/>
      <c r="K85" s="11"/>
    </row>
    <row r="86" spans="1:11" x14ac:dyDescent="0.15">
      <c r="A86" s="67" t="s">
        <v>21</v>
      </c>
      <c r="B86" s="14" t="s">
        <v>8</v>
      </c>
      <c r="C86" s="2">
        <v>29</v>
      </c>
      <c r="D86" s="2">
        <v>1</v>
      </c>
      <c r="E86" s="2">
        <v>30</v>
      </c>
      <c r="F86" s="2">
        <v>1</v>
      </c>
      <c r="G86" s="2">
        <v>14</v>
      </c>
      <c r="H86" s="27">
        <v>1</v>
      </c>
      <c r="I86" s="25">
        <v>28</v>
      </c>
      <c r="J86" s="25">
        <v>22</v>
      </c>
      <c r="K86" s="11">
        <f>(SUM(C86:J86))/5</f>
        <v>25.2</v>
      </c>
    </row>
    <row r="87" spans="1:11" x14ac:dyDescent="0.15">
      <c r="A87" s="68"/>
      <c r="B87" s="14" t="s">
        <v>39</v>
      </c>
      <c r="C87" s="2">
        <v>488</v>
      </c>
      <c r="D87" s="2">
        <v>67</v>
      </c>
      <c r="E87" s="2">
        <v>459</v>
      </c>
      <c r="F87" s="2">
        <v>61</v>
      </c>
      <c r="G87" s="2">
        <v>506</v>
      </c>
      <c r="H87" s="27">
        <v>48</v>
      </c>
      <c r="I87" s="25">
        <v>600</v>
      </c>
      <c r="J87" s="25">
        <v>600</v>
      </c>
      <c r="K87" s="11">
        <f t="shared" ref="K87:K92" si="17">(SUM(C87:J87))/5</f>
        <v>565.79999999999995</v>
      </c>
    </row>
    <row r="88" spans="1:11" x14ac:dyDescent="0.15">
      <c r="A88" s="68"/>
      <c r="B88" s="14" t="s">
        <v>33</v>
      </c>
      <c r="C88" s="2">
        <v>164</v>
      </c>
      <c r="D88" s="2">
        <v>5</v>
      </c>
      <c r="E88" s="2">
        <v>212</v>
      </c>
      <c r="F88" s="2">
        <v>7</v>
      </c>
      <c r="G88" s="2">
        <v>191</v>
      </c>
      <c r="H88" s="27">
        <v>4</v>
      </c>
      <c r="I88" s="25">
        <v>251</v>
      </c>
      <c r="J88" s="25">
        <v>263</v>
      </c>
      <c r="K88" s="11">
        <f t="shared" si="17"/>
        <v>219.4</v>
      </c>
    </row>
    <row r="89" spans="1:11" x14ac:dyDescent="0.15">
      <c r="A89" s="68"/>
      <c r="B89" s="14" t="s">
        <v>34</v>
      </c>
      <c r="C89" s="2">
        <v>470</v>
      </c>
      <c r="D89" s="2">
        <v>23</v>
      </c>
      <c r="E89" s="2">
        <v>500</v>
      </c>
      <c r="F89" s="2">
        <v>42</v>
      </c>
      <c r="G89" s="2">
        <v>606</v>
      </c>
      <c r="H89" s="27">
        <v>48</v>
      </c>
      <c r="I89" s="25">
        <v>714</v>
      </c>
      <c r="J89" s="25">
        <v>800</v>
      </c>
      <c r="K89" s="11">
        <f t="shared" si="17"/>
        <v>640.6</v>
      </c>
    </row>
    <row r="90" spans="1:11" x14ac:dyDescent="0.15">
      <c r="A90" s="68"/>
      <c r="B90" s="14" t="s">
        <v>40</v>
      </c>
      <c r="C90" s="2">
        <v>14</v>
      </c>
      <c r="D90" s="15"/>
      <c r="E90" s="2">
        <v>5</v>
      </c>
      <c r="F90" s="2">
        <v>1</v>
      </c>
      <c r="G90" s="2">
        <v>10</v>
      </c>
      <c r="H90" s="27">
        <v>2</v>
      </c>
      <c r="I90" s="25">
        <v>12</v>
      </c>
      <c r="J90" s="25">
        <v>5</v>
      </c>
      <c r="K90" s="11">
        <f t="shared" si="17"/>
        <v>9.8000000000000007</v>
      </c>
    </row>
    <row r="91" spans="1:11" x14ac:dyDescent="0.15">
      <c r="A91" s="68"/>
      <c r="B91" s="14" t="s">
        <v>35</v>
      </c>
      <c r="C91" s="2">
        <v>4705</v>
      </c>
      <c r="D91" s="2">
        <v>457</v>
      </c>
      <c r="E91" s="2">
        <v>4964</v>
      </c>
      <c r="F91" s="2">
        <v>514</v>
      </c>
      <c r="G91" s="2">
        <v>5115</v>
      </c>
      <c r="H91" s="27">
        <v>455</v>
      </c>
      <c r="I91" s="25">
        <v>5743</v>
      </c>
      <c r="J91" s="25">
        <v>5741</v>
      </c>
      <c r="K91" s="11">
        <f t="shared" si="17"/>
        <v>5538.8</v>
      </c>
    </row>
    <row r="92" spans="1:11" x14ac:dyDescent="0.15">
      <c r="A92" s="3"/>
      <c r="B92" s="33" t="s">
        <v>42</v>
      </c>
      <c r="C92" s="2">
        <v>385</v>
      </c>
      <c r="D92" s="2">
        <v>60</v>
      </c>
      <c r="E92" s="2">
        <v>382</v>
      </c>
      <c r="F92" s="2">
        <v>66</v>
      </c>
      <c r="G92" s="2">
        <v>480</v>
      </c>
      <c r="H92" s="2">
        <v>73</v>
      </c>
      <c r="I92" s="34">
        <v>605</v>
      </c>
      <c r="J92" s="34">
        <v>711</v>
      </c>
      <c r="K92" s="11">
        <f t="shared" si="17"/>
        <v>552.4</v>
      </c>
    </row>
    <row r="93" spans="1:11" x14ac:dyDescent="0.15">
      <c r="A93" s="3"/>
      <c r="B93" s="33" t="s">
        <v>43</v>
      </c>
      <c r="C93" s="34">
        <v>6738</v>
      </c>
      <c r="D93" s="34">
        <v>673</v>
      </c>
      <c r="E93" s="34">
        <v>7033</v>
      </c>
      <c r="F93" s="34">
        <v>754</v>
      </c>
      <c r="G93" s="34">
        <v>7433</v>
      </c>
      <c r="H93" s="34">
        <v>685</v>
      </c>
      <c r="I93" s="34">
        <v>8590</v>
      </c>
      <c r="J93" s="34">
        <v>8813</v>
      </c>
      <c r="K93" s="11">
        <f>(SUM(C93:J93))/5</f>
        <v>8143.8</v>
      </c>
    </row>
    <row r="94" spans="1:11" x14ac:dyDescent="0.15">
      <c r="A94" s="3"/>
      <c r="B94" s="33" t="s">
        <v>44</v>
      </c>
      <c r="C94" s="38">
        <f>C93-C92</f>
        <v>6353</v>
      </c>
      <c r="D94" s="38">
        <f t="shared" ref="D94:J94" si="18">D93-D92</f>
        <v>613</v>
      </c>
      <c r="E94" s="38">
        <f t="shared" si="18"/>
        <v>6651</v>
      </c>
      <c r="F94" s="38">
        <f t="shared" si="18"/>
        <v>688</v>
      </c>
      <c r="G94" s="38">
        <f t="shared" si="18"/>
        <v>6953</v>
      </c>
      <c r="H94" s="38">
        <f t="shared" si="18"/>
        <v>612</v>
      </c>
      <c r="I94" s="38">
        <f t="shared" si="18"/>
        <v>7985</v>
      </c>
      <c r="J94" s="38">
        <f t="shared" si="18"/>
        <v>8102</v>
      </c>
      <c r="K94">
        <f>(SUM(C94:J94))/5</f>
        <v>7591.4</v>
      </c>
    </row>
    <row r="95" spans="1:11" x14ac:dyDescent="0.15">
      <c r="A95" t="s">
        <v>18</v>
      </c>
    </row>
    <row r="96" spans="1:11" x14ac:dyDescent="0.15">
      <c r="A96" t="s">
        <v>19</v>
      </c>
    </row>
    <row r="97" spans="1:1" x14ac:dyDescent="0.15">
      <c r="A97" t="s">
        <v>46</v>
      </c>
    </row>
  </sheetData>
  <mergeCells count="25">
    <mergeCell ref="K5:K6"/>
    <mergeCell ref="A19:A24"/>
    <mergeCell ref="A29:A34"/>
    <mergeCell ref="A39:A44"/>
    <mergeCell ref="A49:A54"/>
    <mergeCell ref="A5:B5"/>
    <mergeCell ref="C5:D5"/>
    <mergeCell ref="G5:H5"/>
    <mergeCell ref="E5:F5"/>
    <mergeCell ref="A6:B6"/>
    <mergeCell ref="A9:A14"/>
    <mergeCell ref="A86:A91"/>
    <mergeCell ref="G64:H64"/>
    <mergeCell ref="K64:K65"/>
    <mergeCell ref="A67:A72"/>
    <mergeCell ref="A83:B83"/>
    <mergeCell ref="C83:D83"/>
    <mergeCell ref="E83:F83"/>
    <mergeCell ref="G83:H83"/>
    <mergeCell ref="K83:K84"/>
    <mergeCell ref="A84:B84"/>
    <mergeCell ref="A65:B65"/>
    <mergeCell ref="A64:B64"/>
    <mergeCell ref="C64:D64"/>
    <mergeCell ref="E64:F64"/>
  </mergeCells>
  <pageMargins left="0.75" right="0.75" top="1" bottom="1" header="0.5" footer="0.5"/>
  <pageSetup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W97"/>
  <sheetViews>
    <sheetView showRuler="0" workbookViewId="0">
      <selection activeCell="R16" sqref="R16"/>
    </sheetView>
  </sheetViews>
  <sheetFormatPr baseColWidth="10" defaultColWidth="11.5" defaultRowHeight="13" x14ac:dyDescent="0.15"/>
  <cols>
    <col min="1" max="1" width="48.83203125" customWidth="1"/>
    <col min="2" max="2" width="37.6640625" customWidth="1"/>
    <col min="3" max="6" width="20.83203125" customWidth="1"/>
    <col min="7" max="7" width="18" customWidth="1"/>
    <col min="8" max="8" width="19.33203125" customWidth="1"/>
    <col min="9" max="9" width="20.83203125" customWidth="1"/>
    <col min="11" max="11" width="21.83203125" customWidth="1"/>
  </cols>
  <sheetData>
    <row r="1" spans="1:22" x14ac:dyDescent="0.15">
      <c r="A1" t="s">
        <v>36</v>
      </c>
    </row>
    <row r="2" spans="1:22" x14ac:dyDescent="0.15">
      <c r="A2" t="s">
        <v>0</v>
      </c>
    </row>
    <row r="3" spans="1:22" x14ac:dyDescent="0.15">
      <c r="A3" t="s">
        <v>1</v>
      </c>
    </row>
    <row r="4" spans="1:22" x14ac:dyDescent="0.15">
      <c r="A4" s="10" t="s">
        <v>24</v>
      </c>
    </row>
    <row r="5" spans="1:22" ht="39" x14ac:dyDescent="0.15">
      <c r="A5" s="69" t="s">
        <v>3</v>
      </c>
      <c r="B5" s="68"/>
      <c r="C5" s="69">
        <v>2013</v>
      </c>
      <c r="D5" s="68"/>
      <c r="E5" s="69">
        <v>2014</v>
      </c>
      <c r="F5" s="68"/>
      <c r="G5" s="69">
        <v>2015</v>
      </c>
      <c r="H5" s="70"/>
      <c r="I5" s="5">
        <v>2016</v>
      </c>
      <c r="J5" s="18">
        <v>2017</v>
      </c>
      <c r="K5" s="75" t="s">
        <v>13</v>
      </c>
      <c r="P5" s="5" t="s">
        <v>7</v>
      </c>
      <c r="Q5" s="5" t="s">
        <v>9</v>
      </c>
      <c r="R5" s="5" t="s">
        <v>21</v>
      </c>
      <c r="S5" s="5" t="s">
        <v>10</v>
      </c>
      <c r="T5" s="5" t="s">
        <v>11</v>
      </c>
      <c r="U5" s="5" t="s">
        <v>12</v>
      </c>
      <c r="V5" s="5" t="s">
        <v>22</v>
      </c>
    </row>
    <row r="6" spans="1:22" ht="117" x14ac:dyDescent="0.15">
      <c r="A6" s="69" t="s">
        <v>4</v>
      </c>
      <c r="B6" s="68"/>
      <c r="C6" s="16" t="s">
        <v>37</v>
      </c>
      <c r="D6" s="16" t="s">
        <v>38</v>
      </c>
      <c r="E6" s="16" t="s">
        <v>37</v>
      </c>
      <c r="F6" s="16" t="s">
        <v>38</v>
      </c>
      <c r="G6" s="16" t="s">
        <v>37</v>
      </c>
      <c r="H6" s="16" t="s">
        <v>38</v>
      </c>
      <c r="I6" s="19" t="s">
        <v>37</v>
      </c>
      <c r="J6" s="20" t="s">
        <v>37</v>
      </c>
      <c r="K6" s="72"/>
      <c r="O6" s="5" t="s">
        <v>23</v>
      </c>
      <c r="P6" s="6"/>
      <c r="Q6" s="6"/>
      <c r="R6" s="6"/>
      <c r="S6" s="6"/>
      <c r="T6" s="6"/>
      <c r="U6" s="6"/>
      <c r="V6" s="6"/>
    </row>
    <row r="7" spans="1:22" x14ac:dyDescent="0.15">
      <c r="A7" s="1" t="s">
        <v>5</v>
      </c>
      <c r="B7" s="1" t="s">
        <v>6</v>
      </c>
      <c r="C7" s="15" t="s">
        <v>4</v>
      </c>
      <c r="D7" s="15" t="s">
        <v>4</v>
      </c>
      <c r="E7" s="15" t="s">
        <v>4</v>
      </c>
      <c r="F7" s="15" t="s">
        <v>4</v>
      </c>
      <c r="G7" s="12"/>
      <c r="H7" s="21"/>
      <c r="I7" s="22"/>
      <c r="J7" s="22"/>
      <c r="K7" s="11"/>
      <c r="O7" s="14" t="s">
        <v>8</v>
      </c>
      <c r="P7" s="4">
        <f>K9</f>
        <v>0.4</v>
      </c>
      <c r="Q7" s="6">
        <f>K19</f>
        <v>5.4</v>
      </c>
      <c r="R7" s="4">
        <f>K86</f>
        <v>5</v>
      </c>
      <c r="S7" s="4">
        <f>K29</f>
        <v>7.4</v>
      </c>
      <c r="T7" s="6">
        <f>K39</f>
        <v>57.4</v>
      </c>
      <c r="U7" s="6">
        <f>K49</f>
        <v>40.799999999999997</v>
      </c>
      <c r="V7" s="4">
        <f>K67</f>
        <v>66</v>
      </c>
    </row>
    <row r="8" spans="1:22" x14ac:dyDescent="0.15">
      <c r="C8" s="15"/>
      <c r="D8" s="15"/>
      <c r="E8" s="15"/>
      <c r="F8" s="15"/>
      <c r="G8" s="23"/>
      <c r="H8" s="24"/>
      <c r="I8" s="25"/>
      <c r="J8" s="25"/>
      <c r="K8" s="11"/>
      <c r="O8" s="14" t="s">
        <v>39</v>
      </c>
      <c r="P8" s="4">
        <f t="shared" ref="P8:P12" si="0">K10</f>
        <v>10.199999999999999</v>
      </c>
      <c r="Q8" s="6">
        <f t="shared" ref="Q8:Q12" si="1">K20</f>
        <v>192.4</v>
      </c>
      <c r="R8" s="4">
        <f t="shared" ref="R8:R12" si="2">K87</f>
        <v>100.6</v>
      </c>
      <c r="S8" s="4">
        <f t="shared" ref="S8:S12" si="3">K30</f>
        <v>595.4</v>
      </c>
      <c r="T8" s="6">
        <f t="shared" ref="T8:T12" si="4">K40</f>
        <v>2336.1999999999998</v>
      </c>
      <c r="U8" s="6">
        <f t="shared" ref="U8:U12" si="5">K50</f>
        <v>1801</v>
      </c>
      <c r="V8" s="4">
        <f t="shared" ref="V8:V12" si="6">K68</f>
        <v>3564.2</v>
      </c>
    </row>
    <row r="9" spans="1:22" x14ac:dyDescent="0.15">
      <c r="A9" s="67" t="s">
        <v>7</v>
      </c>
      <c r="B9" s="14" t="s">
        <v>8</v>
      </c>
      <c r="C9" s="2">
        <v>1</v>
      </c>
      <c r="D9" s="15"/>
      <c r="E9" s="15"/>
      <c r="F9" s="15"/>
      <c r="G9" s="15"/>
      <c r="H9" s="15"/>
      <c r="I9" s="25">
        <v>1</v>
      </c>
      <c r="J9" s="25"/>
      <c r="K9" s="11">
        <f>(SUM(C9:J9))/5</f>
        <v>0.4</v>
      </c>
      <c r="O9" s="14" t="s">
        <v>33</v>
      </c>
      <c r="P9" s="4">
        <f t="shared" si="0"/>
        <v>1.2</v>
      </c>
      <c r="Q9" s="6">
        <f t="shared" si="1"/>
        <v>93.2</v>
      </c>
      <c r="R9" s="4">
        <f t="shared" si="2"/>
        <v>37.200000000000003</v>
      </c>
      <c r="S9" s="4">
        <f t="shared" si="3"/>
        <v>205.8</v>
      </c>
      <c r="T9" s="6">
        <f t="shared" si="4"/>
        <v>1937.4</v>
      </c>
      <c r="U9" s="6">
        <f t="shared" si="5"/>
        <v>915.4</v>
      </c>
      <c r="V9" s="4">
        <f t="shared" si="6"/>
        <v>1201.8</v>
      </c>
    </row>
    <row r="10" spans="1:22" x14ac:dyDescent="0.15">
      <c r="A10" s="68"/>
      <c r="B10" s="14" t="s">
        <v>39</v>
      </c>
      <c r="C10" s="2">
        <v>14</v>
      </c>
      <c r="D10" s="15"/>
      <c r="E10" s="2">
        <v>9</v>
      </c>
      <c r="F10" s="15"/>
      <c r="G10" s="2">
        <v>10</v>
      </c>
      <c r="H10" s="15"/>
      <c r="I10" s="25">
        <v>9</v>
      </c>
      <c r="J10" s="25">
        <v>9</v>
      </c>
      <c r="K10" s="11">
        <f t="shared" ref="K10:K55" si="7">(SUM(C10:J10))/5</f>
        <v>10.199999999999999</v>
      </c>
      <c r="O10" s="14" t="s">
        <v>34</v>
      </c>
      <c r="P10" s="4">
        <f t="shared" si="0"/>
        <v>6.4</v>
      </c>
      <c r="Q10" s="6">
        <f>K22</f>
        <v>124.8</v>
      </c>
      <c r="R10" s="4">
        <f>K89</f>
        <v>94</v>
      </c>
      <c r="S10" s="4">
        <f t="shared" si="3"/>
        <v>298</v>
      </c>
      <c r="T10" s="6">
        <f t="shared" si="4"/>
        <v>1073.8</v>
      </c>
      <c r="U10" s="6">
        <f t="shared" si="5"/>
        <v>1051</v>
      </c>
      <c r="V10" s="4">
        <f t="shared" si="6"/>
        <v>2148.6</v>
      </c>
    </row>
    <row r="11" spans="1:22" x14ac:dyDescent="0.15">
      <c r="A11" s="68"/>
      <c r="B11" s="14" t="s">
        <v>33</v>
      </c>
      <c r="C11" s="2">
        <v>1</v>
      </c>
      <c r="D11" s="15"/>
      <c r="E11" s="2">
        <v>3</v>
      </c>
      <c r="F11" s="15"/>
      <c r="G11" s="2">
        <v>1</v>
      </c>
      <c r="H11" s="15"/>
      <c r="I11" s="25"/>
      <c r="J11" s="25">
        <v>1</v>
      </c>
      <c r="K11" s="11">
        <f t="shared" si="7"/>
        <v>1.2</v>
      </c>
      <c r="O11" s="14" t="s">
        <v>40</v>
      </c>
      <c r="P11" s="4">
        <f t="shared" si="0"/>
        <v>0</v>
      </c>
      <c r="Q11" s="6">
        <f t="shared" si="1"/>
        <v>2.4</v>
      </c>
      <c r="R11" s="4">
        <f t="shared" si="2"/>
        <v>1.8</v>
      </c>
      <c r="S11" s="4">
        <f t="shared" si="3"/>
        <v>3.4</v>
      </c>
      <c r="T11" s="6">
        <f t="shared" si="4"/>
        <v>36.200000000000003</v>
      </c>
      <c r="U11" s="6">
        <f t="shared" si="5"/>
        <v>19.600000000000001</v>
      </c>
      <c r="V11" s="4">
        <f t="shared" si="6"/>
        <v>33.200000000000003</v>
      </c>
    </row>
    <row r="12" spans="1:22" x14ac:dyDescent="0.15">
      <c r="A12" s="68"/>
      <c r="B12" s="14" t="s">
        <v>34</v>
      </c>
      <c r="C12" s="2">
        <v>5</v>
      </c>
      <c r="D12" s="15"/>
      <c r="E12" s="2">
        <v>5</v>
      </c>
      <c r="F12" s="15"/>
      <c r="G12" s="2">
        <v>5</v>
      </c>
      <c r="H12" s="15"/>
      <c r="I12" s="25">
        <v>10</v>
      </c>
      <c r="J12" s="25">
        <v>7</v>
      </c>
      <c r="K12" s="11">
        <f t="shared" si="7"/>
        <v>6.4</v>
      </c>
      <c r="O12" s="14" t="s">
        <v>35</v>
      </c>
      <c r="P12" s="4">
        <f t="shared" si="0"/>
        <v>95.4</v>
      </c>
      <c r="Q12" s="6">
        <f t="shared" si="1"/>
        <v>1066.5999999999999</v>
      </c>
      <c r="R12" s="4">
        <f t="shared" si="2"/>
        <v>1022.8</v>
      </c>
      <c r="S12" s="4">
        <f t="shared" si="3"/>
        <v>2760.6</v>
      </c>
      <c r="T12" s="6">
        <f t="shared" si="4"/>
        <v>7214.6</v>
      </c>
      <c r="U12" s="6">
        <f t="shared" si="5"/>
        <v>7701.8</v>
      </c>
      <c r="V12" s="4">
        <f t="shared" si="6"/>
        <v>14922</v>
      </c>
    </row>
    <row r="13" spans="1:22" x14ac:dyDescent="0.15">
      <c r="A13" s="68"/>
      <c r="B13" s="14" t="s">
        <v>40</v>
      </c>
      <c r="C13" s="28">
        <v>0</v>
      </c>
      <c r="D13">
        <v>0</v>
      </c>
      <c r="E13" s="28">
        <v>0</v>
      </c>
      <c r="F13" s="28">
        <v>0</v>
      </c>
      <c r="G13" s="29">
        <v>0</v>
      </c>
      <c r="H13" s="29">
        <v>0</v>
      </c>
      <c r="I13" s="25"/>
      <c r="J13" s="25"/>
      <c r="K13" s="11">
        <f t="shared" si="7"/>
        <v>0</v>
      </c>
      <c r="O13" s="30" t="s">
        <v>41</v>
      </c>
      <c r="P13" s="31">
        <f>K17</f>
        <v>125</v>
      </c>
      <c r="Q13" s="31">
        <f>K27</f>
        <v>1627.8</v>
      </c>
      <c r="R13" s="31">
        <f>K94</f>
        <v>1392.8</v>
      </c>
      <c r="S13" s="31">
        <f>K37</f>
        <v>4277.2</v>
      </c>
      <c r="T13" s="31">
        <f>K47</f>
        <v>14472.6</v>
      </c>
      <c r="U13" s="31">
        <f>K57</f>
        <v>12749.4</v>
      </c>
      <c r="V13" s="31">
        <f>K75</f>
        <v>24348.799999999999</v>
      </c>
    </row>
    <row r="14" spans="1:22" x14ac:dyDescent="0.15">
      <c r="A14" s="68"/>
      <c r="B14" s="54" t="s">
        <v>35</v>
      </c>
      <c r="C14" s="55">
        <v>101</v>
      </c>
      <c r="D14" s="61"/>
      <c r="E14" s="55">
        <v>90</v>
      </c>
      <c r="F14" s="61"/>
      <c r="G14" s="55">
        <v>95</v>
      </c>
      <c r="H14" s="61"/>
      <c r="I14" s="57">
        <v>86</v>
      </c>
      <c r="J14" s="57">
        <v>105</v>
      </c>
      <c r="K14" s="58">
        <f t="shared" si="7"/>
        <v>95.4</v>
      </c>
      <c r="O14" s="30" t="s">
        <v>49</v>
      </c>
      <c r="P14" s="31">
        <f>SUM(P7:P11)-P8</f>
        <v>8</v>
      </c>
      <c r="Q14" s="31">
        <f t="shared" ref="Q14:V14" si="8">SUM(Q7:Q11)-Q8</f>
        <v>225.79999999999998</v>
      </c>
      <c r="R14" s="31">
        <f t="shared" si="8"/>
        <v>138.00000000000003</v>
      </c>
      <c r="S14" s="31">
        <f t="shared" si="8"/>
        <v>514.6</v>
      </c>
      <c r="T14" s="31">
        <f t="shared" si="8"/>
        <v>3104.8</v>
      </c>
      <c r="U14" s="31">
        <f t="shared" si="8"/>
        <v>2026.7999999999997</v>
      </c>
      <c r="V14" s="31">
        <f t="shared" si="8"/>
        <v>3449.6000000000004</v>
      </c>
    </row>
    <row r="15" spans="1:22" x14ac:dyDescent="0.15">
      <c r="A15" s="3"/>
      <c r="B15" s="30" t="s">
        <v>42</v>
      </c>
      <c r="C15" s="25">
        <v>33</v>
      </c>
      <c r="D15" s="22"/>
      <c r="E15" s="25">
        <v>41</v>
      </c>
      <c r="F15" s="22"/>
      <c r="G15" s="25">
        <v>34</v>
      </c>
      <c r="H15" s="22"/>
      <c r="I15" s="25">
        <v>25</v>
      </c>
      <c r="J15" s="25">
        <v>37</v>
      </c>
      <c r="K15" s="22">
        <f t="shared" si="7"/>
        <v>34</v>
      </c>
      <c r="O15" s="32"/>
      <c r="P15" s="31"/>
      <c r="Q15" s="31"/>
      <c r="R15" s="31"/>
      <c r="S15" s="31"/>
      <c r="T15" s="31"/>
      <c r="U15" s="31"/>
      <c r="V15" s="31"/>
    </row>
    <row r="16" spans="1:22" x14ac:dyDescent="0.15">
      <c r="A16" s="3"/>
      <c r="B16" s="30" t="s">
        <v>43</v>
      </c>
      <c r="C16" s="25">
        <v>170</v>
      </c>
      <c r="D16" s="22"/>
      <c r="E16" s="25">
        <v>160</v>
      </c>
      <c r="F16" s="22"/>
      <c r="G16" s="25">
        <v>156</v>
      </c>
      <c r="H16" s="22"/>
      <c r="I16" s="25">
        <v>140</v>
      </c>
      <c r="J16" s="25">
        <v>169</v>
      </c>
      <c r="K16" s="22">
        <f t="shared" si="7"/>
        <v>159</v>
      </c>
      <c r="O16" s="30" t="s">
        <v>48</v>
      </c>
      <c r="P16" s="35">
        <f t="shared" ref="P16:V16" si="9">P14/P13</f>
        <v>6.4000000000000001E-2</v>
      </c>
      <c r="Q16" s="35">
        <f t="shared" si="9"/>
        <v>0.13871482983167466</v>
      </c>
      <c r="R16" s="35">
        <f t="shared" si="9"/>
        <v>9.9080987937966714E-2</v>
      </c>
      <c r="S16" s="35">
        <f t="shared" si="9"/>
        <v>0.12031235387636773</v>
      </c>
      <c r="T16" s="35">
        <f t="shared" si="9"/>
        <v>0.21452952475712728</v>
      </c>
      <c r="U16" s="35">
        <f t="shared" si="9"/>
        <v>0.15897218692644358</v>
      </c>
      <c r="V16" s="35">
        <f t="shared" si="9"/>
        <v>0.14167433302667895</v>
      </c>
    </row>
    <row r="17" spans="1:23" x14ac:dyDescent="0.15">
      <c r="A17" s="3"/>
      <c r="B17" s="30" t="s">
        <v>44</v>
      </c>
      <c r="C17" s="25">
        <f>C16-C15</f>
        <v>137</v>
      </c>
      <c r="D17" s="25">
        <f t="shared" ref="D17:J17" si="10">D16-D15</f>
        <v>0</v>
      </c>
      <c r="E17" s="25">
        <f t="shared" si="10"/>
        <v>119</v>
      </c>
      <c r="F17" s="25">
        <f t="shared" si="10"/>
        <v>0</v>
      </c>
      <c r="G17" s="25">
        <f t="shared" si="10"/>
        <v>122</v>
      </c>
      <c r="H17" s="25">
        <f t="shared" si="10"/>
        <v>0</v>
      </c>
      <c r="I17" s="25">
        <f t="shared" si="10"/>
        <v>115</v>
      </c>
      <c r="J17" s="25">
        <f t="shared" si="10"/>
        <v>132</v>
      </c>
      <c r="K17" s="22">
        <f>(SUM(C17:J17))/5</f>
        <v>125</v>
      </c>
    </row>
    <row r="18" spans="1:23" x14ac:dyDescent="0.15">
      <c r="A18" s="3"/>
      <c r="C18" s="34"/>
      <c r="D18" s="34"/>
      <c r="E18" s="34"/>
      <c r="F18" s="34"/>
      <c r="I18" s="65"/>
      <c r="J18" s="65"/>
      <c r="K18" s="66">
        <f t="shared" si="7"/>
        <v>0</v>
      </c>
    </row>
    <row r="19" spans="1:23" x14ac:dyDescent="0.15">
      <c r="A19" s="67" t="s">
        <v>9</v>
      </c>
      <c r="B19" s="14" t="s">
        <v>8</v>
      </c>
      <c r="C19" s="2">
        <v>10</v>
      </c>
      <c r="D19" s="15"/>
      <c r="E19" s="2">
        <v>7</v>
      </c>
      <c r="F19" s="15"/>
      <c r="G19" s="2">
        <v>4</v>
      </c>
      <c r="H19" s="15"/>
      <c r="I19" s="25">
        <v>3</v>
      </c>
      <c r="J19" s="25">
        <v>3</v>
      </c>
      <c r="K19" s="11">
        <f t="shared" si="7"/>
        <v>5.4</v>
      </c>
      <c r="O19" s="36"/>
      <c r="P19" s="36"/>
      <c r="Q19" s="36"/>
      <c r="R19" s="36"/>
      <c r="S19" s="36"/>
      <c r="T19" s="36"/>
      <c r="U19" s="36"/>
      <c r="V19" s="36"/>
    </row>
    <row r="20" spans="1:23" x14ac:dyDescent="0.15">
      <c r="A20" s="68"/>
      <c r="B20" s="14" t="s">
        <v>39</v>
      </c>
      <c r="C20" s="2">
        <v>202</v>
      </c>
      <c r="D20" s="15"/>
      <c r="E20" s="2">
        <v>195</v>
      </c>
      <c r="F20" s="15"/>
      <c r="G20" s="2">
        <v>183</v>
      </c>
      <c r="H20" s="15"/>
      <c r="I20" s="25">
        <v>198</v>
      </c>
      <c r="J20" s="25">
        <v>184</v>
      </c>
      <c r="K20" s="11">
        <f t="shared" si="7"/>
        <v>192.4</v>
      </c>
      <c r="O20" s="36"/>
      <c r="P20" s="36"/>
      <c r="Q20" s="36"/>
      <c r="R20" s="36"/>
      <c r="S20" s="36"/>
      <c r="T20" s="36"/>
      <c r="U20" s="36"/>
      <c r="V20" s="36"/>
    </row>
    <row r="21" spans="1:23" x14ac:dyDescent="0.15">
      <c r="A21" s="68"/>
      <c r="B21" s="14" t="s">
        <v>33</v>
      </c>
      <c r="C21" s="2">
        <v>84</v>
      </c>
      <c r="D21" s="15"/>
      <c r="E21" s="2">
        <v>102</v>
      </c>
      <c r="F21" s="15"/>
      <c r="G21" s="2">
        <v>97</v>
      </c>
      <c r="H21" s="15"/>
      <c r="I21" s="25">
        <v>89</v>
      </c>
      <c r="J21" s="25">
        <v>94</v>
      </c>
      <c r="K21" s="11">
        <f t="shared" si="7"/>
        <v>93.2</v>
      </c>
      <c r="N21" s="36"/>
      <c r="O21" s="36"/>
      <c r="P21" s="37"/>
      <c r="Q21" s="37"/>
      <c r="R21" s="37"/>
      <c r="S21" s="37"/>
      <c r="T21" s="37"/>
      <c r="U21" s="37"/>
      <c r="V21" s="37"/>
      <c r="W21" s="36"/>
    </row>
    <row r="22" spans="1:23" x14ac:dyDescent="0.15">
      <c r="A22" s="68"/>
      <c r="B22" s="14" t="s">
        <v>34</v>
      </c>
      <c r="C22" s="2">
        <v>99</v>
      </c>
      <c r="D22" s="15"/>
      <c r="E22" s="2">
        <v>116</v>
      </c>
      <c r="F22" s="15"/>
      <c r="G22" s="2">
        <v>123</v>
      </c>
      <c r="H22" s="15"/>
      <c r="I22" s="25">
        <v>135</v>
      </c>
      <c r="J22" s="25">
        <v>151</v>
      </c>
      <c r="K22" s="11">
        <f t="shared" si="7"/>
        <v>124.8</v>
      </c>
      <c r="N22" s="36"/>
      <c r="O22" s="37"/>
      <c r="P22" s="36"/>
      <c r="Q22" s="36"/>
      <c r="R22" s="36"/>
      <c r="S22" s="36"/>
      <c r="T22" s="36"/>
      <c r="U22" s="36"/>
      <c r="V22" s="36"/>
      <c r="W22" s="36"/>
    </row>
    <row r="23" spans="1:23" x14ac:dyDescent="0.15">
      <c r="A23" s="68"/>
      <c r="B23" s="14" t="s">
        <v>40</v>
      </c>
      <c r="C23" s="2">
        <v>4</v>
      </c>
      <c r="D23" s="15"/>
      <c r="E23" s="2">
        <v>2</v>
      </c>
      <c r="F23" s="15"/>
      <c r="G23" s="2">
        <v>1</v>
      </c>
      <c r="H23" s="15"/>
      <c r="I23" s="22">
        <v>2</v>
      </c>
      <c r="J23" s="22">
        <v>3</v>
      </c>
      <c r="K23" s="11">
        <f t="shared" si="7"/>
        <v>2.4</v>
      </c>
      <c r="N23" s="36"/>
      <c r="O23" s="37"/>
      <c r="P23" s="36"/>
      <c r="Q23" s="36"/>
      <c r="R23" s="36"/>
      <c r="S23" s="36"/>
      <c r="T23" s="36"/>
      <c r="U23" s="36"/>
      <c r="V23" s="36"/>
      <c r="W23" s="36"/>
    </row>
    <row r="24" spans="1:23" x14ac:dyDescent="0.15">
      <c r="A24" s="68"/>
      <c r="B24" s="54" t="s">
        <v>35</v>
      </c>
      <c r="C24" s="55">
        <v>1061</v>
      </c>
      <c r="D24" s="55">
        <v>1</v>
      </c>
      <c r="E24" s="55">
        <v>997</v>
      </c>
      <c r="F24" s="61"/>
      <c r="G24" s="55">
        <v>1058</v>
      </c>
      <c r="H24" s="61"/>
      <c r="I24" s="57">
        <v>1078</v>
      </c>
      <c r="J24" s="57">
        <v>1138</v>
      </c>
      <c r="K24" s="58">
        <f t="shared" si="7"/>
        <v>1066.5999999999999</v>
      </c>
      <c r="N24" s="36"/>
      <c r="O24" s="37"/>
      <c r="P24" s="36"/>
      <c r="Q24" s="36"/>
      <c r="R24" s="36"/>
      <c r="S24" s="36"/>
      <c r="T24" s="36"/>
      <c r="U24" s="36"/>
      <c r="V24" s="36"/>
      <c r="W24" s="36"/>
    </row>
    <row r="25" spans="1:23" x14ac:dyDescent="0.15">
      <c r="A25" s="3"/>
      <c r="B25" s="30" t="s">
        <v>42</v>
      </c>
      <c r="C25" s="25">
        <v>874</v>
      </c>
      <c r="D25" s="22"/>
      <c r="E25" s="25">
        <v>876</v>
      </c>
      <c r="F25" s="22"/>
      <c r="G25" s="25">
        <v>876</v>
      </c>
      <c r="H25" s="22"/>
      <c r="I25" s="25">
        <v>857</v>
      </c>
      <c r="J25" s="25">
        <v>852</v>
      </c>
      <c r="K25" s="22">
        <f t="shared" si="7"/>
        <v>867</v>
      </c>
      <c r="N25" s="36"/>
      <c r="O25" s="37"/>
      <c r="P25" s="36"/>
      <c r="Q25" s="36"/>
      <c r="R25" s="36"/>
      <c r="S25" s="36"/>
      <c r="T25" s="36"/>
      <c r="U25" s="36"/>
      <c r="V25" s="36"/>
      <c r="W25" s="36"/>
    </row>
    <row r="26" spans="1:23" x14ac:dyDescent="0.15">
      <c r="A26" s="3"/>
      <c r="B26" s="30" t="s">
        <v>43</v>
      </c>
      <c r="C26" s="25">
        <v>2478</v>
      </c>
      <c r="D26" s="25">
        <v>1</v>
      </c>
      <c r="E26" s="25">
        <v>2431</v>
      </c>
      <c r="F26" s="25">
        <v>1</v>
      </c>
      <c r="G26" s="25">
        <v>2491</v>
      </c>
      <c r="H26" s="22"/>
      <c r="I26" s="25">
        <v>2513</v>
      </c>
      <c r="J26" s="25">
        <v>2559</v>
      </c>
      <c r="K26" s="22">
        <f>(SUM(C26:J26))/5</f>
        <v>2494.8000000000002</v>
      </c>
      <c r="N26" s="36"/>
      <c r="O26" s="39"/>
      <c r="P26" s="36"/>
      <c r="Q26" s="36"/>
      <c r="R26" s="36"/>
      <c r="S26" s="36"/>
      <c r="T26" s="36"/>
      <c r="U26" s="36"/>
      <c r="V26" s="36"/>
      <c r="W26" s="36"/>
    </row>
    <row r="27" spans="1:23" x14ac:dyDescent="0.15">
      <c r="A27" s="3"/>
      <c r="B27" s="30" t="s">
        <v>44</v>
      </c>
      <c r="C27" s="25">
        <f>C26-C25</f>
        <v>1604</v>
      </c>
      <c r="D27" s="25">
        <f t="shared" ref="D27:J27" si="11">D26-D25</f>
        <v>1</v>
      </c>
      <c r="E27" s="25">
        <f t="shared" si="11"/>
        <v>1555</v>
      </c>
      <c r="F27" s="25">
        <f t="shared" si="11"/>
        <v>1</v>
      </c>
      <c r="G27" s="25">
        <f t="shared" si="11"/>
        <v>1615</v>
      </c>
      <c r="H27" s="25">
        <f t="shared" si="11"/>
        <v>0</v>
      </c>
      <c r="I27" s="25">
        <f t="shared" si="11"/>
        <v>1656</v>
      </c>
      <c r="J27" s="25">
        <f t="shared" si="11"/>
        <v>1707</v>
      </c>
      <c r="K27" s="22">
        <f>(SUM(C27:J27))/5</f>
        <v>1627.8</v>
      </c>
      <c r="N27" s="36"/>
      <c r="O27" s="39"/>
      <c r="P27" s="36"/>
      <c r="Q27" s="36"/>
      <c r="R27" s="36"/>
      <c r="S27" s="36"/>
      <c r="T27" s="36"/>
      <c r="U27" s="36"/>
      <c r="V27" s="36"/>
      <c r="W27" s="36"/>
    </row>
    <row r="28" spans="1:23" x14ac:dyDescent="0.15">
      <c r="I28" s="65"/>
      <c r="J28" s="65"/>
      <c r="K28" s="66">
        <f t="shared" si="7"/>
        <v>0</v>
      </c>
      <c r="N28" s="36"/>
      <c r="O28" s="39"/>
      <c r="P28" s="36"/>
      <c r="Q28" s="36"/>
      <c r="R28" s="36"/>
      <c r="S28" s="36"/>
      <c r="T28" s="36"/>
      <c r="U28" s="36"/>
      <c r="V28" s="36"/>
      <c r="W28" s="36"/>
    </row>
    <row r="29" spans="1:23" x14ac:dyDescent="0.15">
      <c r="A29" s="67" t="s">
        <v>10</v>
      </c>
      <c r="B29" s="14" t="s">
        <v>8</v>
      </c>
      <c r="C29" s="2">
        <v>9</v>
      </c>
      <c r="D29" s="15"/>
      <c r="E29" s="2">
        <v>5</v>
      </c>
      <c r="F29" s="15"/>
      <c r="G29" s="2">
        <v>9</v>
      </c>
      <c r="H29" s="15"/>
      <c r="I29" s="25">
        <v>9</v>
      </c>
      <c r="J29" s="25">
        <v>5</v>
      </c>
      <c r="K29" s="11">
        <f t="shared" si="7"/>
        <v>7.4</v>
      </c>
      <c r="N29" s="36"/>
      <c r="O29" s="39"/>
      <c r="P29" s="36"/>
      <c r="Q29" s="36"/>
      <c r="R29" s="36"/>
      <c r="S29" s="36"/>
      <c r="T29" s="36"/>
      <c r="U29" s="36"/>
      <c r="V29" s="36"/>
      <c r="W29" s="36"/>
    </row>
    <row r="30" spans="1:23" x14ac:dyDescent="0.15">
      <c r="A30" s="68"/>
      <c r="B30" s="14" t="s">
        <v>39</v>
      </c>
      <c r="C30" s="2">
        <v>559</v>
      </c>
      <c r="D30" s="15"/>
      <c r="E30" s="2">
        <v>544</v>
      </c>
      <c r="F30" s="2">
        <v>3</v>
      </c>
      <c r="G30" s="2">
        <v>553</v>
      </c>
      <c r="H30" s="2">
        <v>4</v>
      </c>
      <c r="I30" s="25">
        <v>600</v>
      </c>
      <c r="J30" s="25">
        <v>714</v>
      </c>
      <c r="K30" s="11">
        <f t="shared" si="7"/>
        <v>595.4</v>
      </c>
      <c r="N30" s="36"/>
      <c r="O30" s="39"/>
      <c r="P30" s="36"/>
      <c r="Q30" s="36"/>
      <c r="R30" s="36"/>
      <c r="S30" s="36"/>
      <c r="T30" s="36"/>
      <c r="U30" s="36"/>
      <c r="V30" s="36"/>
      <c r="W30" s="36"/>
    </row>
    <row r="31" spans="1:23" x14ac:dyDescent="0.15">
      <c r="A31" s="68"/>
      <c r="B31" s="14" t="s">
        <v>33</v>
      </c>
      <c r="C31" s="2">
        <v>207</v>
      </c>
      <c r="D31" s="2">
        <v>1</v>
      </c>
      <c r="E31" s="2">
        <v>193</v>
      </c>
      <c r="F31" s="2">
        <v>1</v>
      </c>
      <c r="G31" s="2">
        <v>204</v>
      </c>
      <c r="H31" s="15"/>
      <c r="I31" s="25">
        <v>210</v>
      </c>
      <c r="J31" s="25">
        <v>213</v>
      </c>
      <c r="K31" s="11">
        <f t="shared" si="7"/>
        <v>205.8</v>
      </c>
      <c r="N31" s="36"/>
      <c r="O31" s="39"/>
      <c r="P31" s="36"/>
      <c r="Q31" s="36"/>
      <c r="R31" s="36"/>
      <c r="S31" s="36"/>
      <c r="T31" s="36"/>
      <c r="U31" s="36"/>
      <c r="V31" s="36"/>
      <c r="W31" s="36"/>
    </row>
    <row r="32" spans="1:23" x14ac:dyDescent="0.15">
      <c r="A32" s="68"/>
      <c r="B32" s="14" t="s">
        <v>34</v>
      </c>
      <c r="C32" s="2">
        <v>291</v>
      </c>
      <c r="D32" s="15"/>
      <c r="E32" s="2">
        <v>275</v>
      </c>
      <c r="F32" s="2">
        <v>1</v>
      </c>
      <c r="G32" s="2">
        <v>298</v>
      </c>
      <c r="H32" s="2">
        <v>2</v>
      </c>
      <c r="I32" s="25">
        <v>300</v>
      </c>
      <c r="J32" s="25">
        <v>323</v>
      </c>
      <c r="K32" s="11">
        <f t="shared" si="7"/>
        <v>298</v>
      </c>
      <c r="N32" s="36"/>
      <c r="O32" s="39"/>
      <c r="P32" s="40"/>
      <c r="Q32" s="40"/>
      <c r="R32" s="40"/>
      <c r="S32" s="40"/>
      <c r="T32" s="40"/>
      <c r="U32" s="40"/>
      <c r="V32" s="40"/>
      <c r="W32" s="36"/>
    </row>
    <row r="33" spans="1:23" x14ac:dyDescent="0.15">
      <c r="A33" s="68"/>
      <c r="B33" s="14" t="s">
        <v>40</v>
      </c>
      <c r="C33" s="2">
        <v>1</v>
      </c>
      <c r="D33" s="15"/>
      <c r="E33" s="2">
        <v>3</v>
      </c>
      <c r="F33" s="15"/>
      <c r="G33" s="2">
        <v>4</v>
      </c>
      <c r="H33" s="15"/>
      <c r="I33" s="25">
        <v>4</v>
      </c>
      <c r="J33" s="25">
        <v>5</v>
      </c>
      <c r="K33" s="11">
        <f t="shared" si="7"/>
        <v>3.4</v>
      </c>
      <c r="N33" s="36"/>
      <c r="O33" s="39"/>
      <c r="P33" s="40"/>
      <c r="Q33" s="40"/>
      <c r="R33" s="40"/>
      <c r="S33" s="40"/>
      <c r="T33" s="40"/>
      <c r="U33" s="40"/>
      <c r="V33" s="40"/>
      <c r="W33" s="36"/>
    </row>
    <row r="34" spans="1:23" x14ac:dyDescent="0.15">
      <c r="A34" s="68"/>
      <c r="B34" s="54" t="s">
        <v>35</v>
      </c>
      <c r="C34" s="2">
        <v>2633</v>
      </c>
      <c r="D34" s="2">
        <v>8</v>
      </c>
      <c r="E34" s="2">
        <v>2727</v>
      </c>
      <c r="F34" s="2">
        <v>11</v>
      </c>
      <c r="G34" s="2">
        <v>2730</v>
      </c>
      <c r="H34" s="2">
        <v>6</v>
      </c>
      <c r="I34" s="25">
        <v>2837</v>
      </c>
      <c r="J34" s="25">
        <v>2851</v>
      </c>
      <c r="K34" s="11">
        <f t="shared" si="7"/>
        <v>2760.6</v>
      </c>
      <c r="N34" s="36"/>
      <c r="O34" s="39"/>
      <c r="P34" s="40"/>
      <c r="Q34" s="40"/>
      <c r="R34" s="40"/>
      <c r="S34" s="40"/>
      <c r="T34" s="40"/>
      <c r="U34" s="40"/>
      <c r="V34" s="40"/>
      <c r="W34" s="36"/>
    </row>
    <row r="35" spans="1:23" x14ac:dyDescent="0.15">
      <c r="A35" s="3"/>
      <c r="B35" s="30" t="s">
        <v>42</v>
      </c>
      <c r="C35" s="62">
        <v>3226</v>
      </c>
      <c r="D35" s="2">
        <v>4</v>
      </c>
      <c r="E35" s="2">
        <v>3692</v>
      </c>
      <c r="F35" s="2">
        <v>6</v>
      </c>
      <c r="G35" s="2">
        <v>4092</v>
      </c>
      <c r="H35" s="2">
        <v>7</v>
      </c>
      <c r="I35" s="25">
        <v>5055</v>
      </c>
      <c r="J35" s="25">
        <v>5774</v>
      </c>
      <c r="K35" s="11">
        <f t="shared" si="7"/>
        <v>4371.2</v>
      </c>
      <c r="N35" s="36"/>
      <c r="O35" s="39"/>
      <c r="P35" s="40"/>
      <c r="Q35" s="40"/>
      <c r="R35" s="40"/>
      <c r="S35" s="40"/>
      <c r="T35" s="40"/>
      <c r="U35" s="40"/>
      <c r="V35" s="40"/>
      <c r="W35" s="36"/>
    </row>
    <row r="36" spans="1:23" x14ac:dyDescent="0.15">
      <c r="A36" s="3"/>
      <c r="B36" s="30" t="s">
        <v>43</v>
      </c>
      <c r="C36" s="63">
        <v>7346</v>
      </c>
      <c r="D36" s="55">
        <v>13</v>
      </c>
      <c r="E36" s="55">
        <v>7784</v>
      </c>
      <c r="F36" s="55">
        <v>25</v>
      </c>
      <c r="G36" s="55">
        <v>8269</v>
      </c>
      <c r="H36" s="55">
        <v>19</v>
      </c>
      <c r="I36" s="25">
        <v>9442</v>
      </c>
      <c r="J36" s="25">
        <v>10344</v>
      </c>
      <c r="K36" s="11">
        <f>(SUM(C36:J36))/5</f>
        <v>8648.4</v>
      </c>
      <c r="N36" s="36"/>
      <c r="O36" s="39"/>
      <c r="P36" s="40"/>
      <c r="Q36" s="40"/>
      <c r="R36" s="40"/>
      <c r="S36" s="40"/>
      <c r="T36" s="40"/>
      <c r="U36" s="40"/>
      <c r="V36" s="40"/>
      <c r="W36" s="36"/>
    </row>
    <row r="37" spans="1:23" x14ac:dyDescent="0.15">
      <c r="A37" s="3"/>
      <c r="B37" s="30" t="s">
        <v>44</v>
      </c>
      <c r="C37" s="25">
        <f>C36-C35</f>
        <v>4120</v>
      </c>
      <c r="D37" s="25">
        <f t="shared" ref="D37:J37" si="12">D36-D35</f>
        <v>9</v>
      </c>
      <c r="E37" s="25">
        <f t="shared" si="12"/>
        <v>4092</v>
      </c>
      <c r="F37" s="25">
        <f t="shared" si="12"/>
        <v>19</v>
      </c>
      <c r="G37" s="25">
        <f t="shared" si="12"/>
        <v>4177</v>
      </c>
      <c r="H37" s="25">
        <f t="shared" si="12"/>
        <v>12</v>
      </c>
      <c r="I37" s="25">
        <f t="shared" si="12"/>
        <v>4387</v>
      </c>
      <c r="J37" s="25">
        <f t="shared" si="12"/>
        <v>4570</v>
      </c>
      <c r="K37" s="22">
        <f>(SUM(C37:J37))/5</f>
        <v>4277.2</v>
      </c>
      <c r="N37" s="36"/>
      <c r="O37" s="39"/>
      <c r="P37" s="41"/>
      <c r="Q37" s="41"/>
      <c r="R37" s="41"/>
      <c r="S37" s="41"/>
      <c r="T37" s="41"/>
      <c r="U37" s="41"/>
      <c r="V37" s="41"/>
      <c r="W37" s="36"/>
    </row>
    <row r="38" spans="1:23" x14ac:dyDescent="0.15">
      <c r="I38" s="22"/>
      <c r="J38" s="22"/>
      <c r="K38" s="11">
        <f t="shared" si="7"/>
        <v>0</v>
      </c>
      <c r="N38" s="36"/>
      <c r="O38" s="36"/>
      <c r="P38" s="36"/>
      <c r="Q38" s="36"/>
      <c r="R38" s="36"/>
      <c r="S38" s="36"/>
      <c r="T38" s="36"/>
      <c r="U38" s="36"/>
      <c r="V38" s="36"/>
      <c r="W38" s="36"/>
    </row>
    <row r="39" spans="1:23" x14ac:dyDescent="0.15">
      <c r="A39" s="67" t="s">
        <v>11</v>
      </c>
      <c r="B39" s="14" t="s">
        <v>8</v>
      </c>
      <c r="C39" s="2">
        <v>45</v>
      </c>
      <c r="D39" s="15"/>
      <c r="E39" s="2">
        <v>56</v>
      </c>
      <c r="F39" s="2">
        <v>1</v>
      </c>
      <c r="G39" s="2">
        <v>53</v>
      </c>
      <c r="H39" s="15"/>
      <c r="I39" s="25">
        <v>60</v>
      </c>
      <c r="J39" s="25">
        <v>72</v>
      </c>
      <c r="K39" s="11">
        <f t="shared" si="7"/>
        <v>57.4</v>
      </c>
      <c r="N39" s="36"/>
      <c r="O39" s="36"/>
      <c r="P39" s="36"/>
      <c r="Q39" s="36"/>
      <c r="R39" s="36"/>
      <c r="S39" s="36"/>
      <c r="T39" s="36"/>
      <c r="U39" s="36"/>
      <c r="V39" s="36"/>
      <c r="W39" s="36"/>
    </row>
    <row r="40" spans="1:23" x14ac:dyDescent="0.15">
      <c r="A40" s="68"/>
      <c r="B40" s="14" t="s">
        <v>39</v>
      </c>
      <c r="C40" s="2">
        <v>1738</v>
      </c>
      <c r="D40" s="2">
        <v>5</v>
      </c>
      <c r="E40" s="2">
        <v>1881</v>
      </c>
      <c r="F40" s="2">
        <v>4</v>
      </c>
      <c r="G40" s="2">
        <v>2174</v>
      </c>
      <c r="H40" s="2">
        <v>4</v>
      </c>
      <c r="I40" s="25">
        <v>2610</v>
      </c>
      <c r="J40" s="25">
        <v>3265</v>
      </c>
      <c r="K40" s="11">
        <f t="shared" si="7"/>
        <v>2336.1999999999998</v>
      </c>
      <c r="N40" s="36"/>
      <c r="O40" s="36"/>
      <c r="P40" s="36"/>
      <c r="Q40" s="36"/>
      <c r="R40" s="36"/>
      <c r="S40" s="36"/>
      <c r="T40" s="36"/>
      <c r="U40" s="36"/>
      <c r="V40" s="36"/>
      <c r="W40" s="36"/>
    </row>
    <row r="41" spans="1:23" x14ac:dyDescent="0.15">
      <c r="A41" s="68"/>
      <c r="B41" s="14" t="s">
        <v>33</v>
      </c>
      <c r="C41" s="2">
        <v>1776</v>
      </c>
      <c r="D41" s="2">
        <v>10</v>
      </c>
      <c r="E41" s="2">
        <v>1801</v>
      </c>
      <c r="F41" s="2">
        <v>8</v>
      </c>
      <c r="G41" s="2">
        <v>1913</v>
      </c>
      <c r="H41" s="2">
        <v>7</v>
      </c>
      <c r="I41" s="25">
        <v>2007</v>
      </c>
      <c r="J41" s="25">
        <v>2165</v>
      </c>
      <c r="K41" s="11">
        <f t="shared" si="7"/>
        <v>1937.4</v>
      </c>
      <c r="N41" s="36"/>
      <c r="O41" s="36"/>
      <c r="P41" s="36"/>
      <c r="Q41" s="36"/>
      <c r="R41" s="36"/>
      <c r="S41" s="36"/>
      <c r="T41" s="36"/>
      <c r="U41" s="36"/>
      <c r="V41" s="36"/>
      <c r="W41" s="36"/>
    </row>
    <row r="42" spans="1:23" x14ac:dyDescent="0.15">
      <c r="A42" s="68"/>
      <c r="B42" s="14" t="s">
        <v>34</v>
      </c>
      <c r="C42" s="2">
        <v>815</v>
      </c>
      <c r="D42" s="2">
        <v>4</v>
      </c>
      <c r="E42" s="2">
        <v>921</v>
      </c>
      <c r="F42" s="15"/>
      <c r="G42" s="2">
        <v>1056</v>
      </c>
      <c r="H42" s="2">
        <v>2</v>
      </c>
      <c r="I42" s="25">
        <v>1250</v>
      </c>
      <c r="J42" s="25">
        <v>1321</v>
      </c>
      <c r="K42" s="11">
        <f t="shared" si="7"/>
        <v>1073.8</v>
      </c>
      <c r="N42" s="36"/>
      <c r="W42" s="36"/>
    </row>
    <row r="43" spans="1:23" x14ac:dyDescent="0.15">
      <c r="A43" s="68"/>
      <c r="B43" s="14" t="s">
        <v>40</v>
      </c>
      <c r="C43" s="2">
        <v>24</v>
      </c>
      <c r="D43" s="15"/>
      <c r="E43" s="2">
        <v>35</v>
      </c>
      <c r="F43" s="15"/>
      <c r="G43" s="2">
        <v>38</v>
      </c>
      <c r="H43" s="15"/>
      <c r="I43" s="25">
        <v>39</v>
      </c>
      <c r="J43" s="25">
        <v>45</v>
      </c>
      <c r="K43" s="11">
        <f t="shared" si="7"/>
        <v>36.200000000000003</v>
      </c>
      <c r="N43" s="36"/>
      <c r="W43" s="36"/>
    </row>
    <row r="44" spans="1:23" x14ac:dyDescent="0.15">
      <c r="A44" s="68"/>
      <c r="B44" s="54" t="s">
        <v>35</v>
      </c>
      <c r="C44" s="2">
        <v>6525</v>
      </c>
      <c r="D44" s="2">
        <v>25</v>
      </c>
      <c r="E44" s="2">
        <v>6797</v>
      </c>
      <c r="F44" s="2">
        <v>23</v>
      </c>
      <c r="G44" s="2">
        <v>7223</v>
      </c>
      <c r="H44" s="2">
        <v>22</v>
      </c>
      <c r="I44" s="25">
        <v>7372</v>
      </c>
      <c r="J44" s="25">
        <v>8086</v>
      </c>
      <c r="K44" s="11">
        <f t="shared" si="7"/>
        <v>7214.6</v>
      </c>
    </row>
    <row r="45" spans="1:23" x14ac:dyDescent="0.15">
      <c r="A45" s="3"/>
      <c r="B45" s="30" t="s">
        <v>42</v>
      </c>
      <c r="C45" s="62">
        <v>10108</v>
      </c>
      <c r="D45" s="2">
        <v>12</v>
      </c>
      <c r="E45" s="2">
        <v>11226</v>
      </c>
      <c r="F45" s="2">
        <v>19</v>
      </c>
      <c r="G45" s="2">
        <v>17353</v>
      </c>
      <c r="H45" s="2">
        <v>36</v>
      </c>
      <c r="I45" s="25">
        <v>24947</v>
      </c>
      <c r="J45" s="25">
        <v>30138</v>
      </c>
      <c r="K45" s="11">
        <f t="shared" si="7"/>
        <v>18767.8</v>
      </c>
    </row>
    <row r="46" spans="1:23" x14ac:dyDescent="0.15">
      <c r="A46" s="3"/>
      <c r="B46" s="30" t="s">
        <v>43</v>
      </c>
      <c r="C46" s="62">
        <v>22833</v>
      </c>
      <c r="D46" s="2">
        <v>60</v>
      </c>
      <c r="E46" s="2">
        <v>24635</v>
      </c>
      <c r="F46" s="2">
        <v>58</v>
      </c>
      <c r="G46" s="2">
        <v>31552</v>
      </c>
      <c r="H46" s="2">
        <v>75</v>
      </c>
      <c r="I46" s="25">
        <v>40062</v>
      </c>
      <c r="J46" s="25">
        <v>46927</v>
      </c>
      <c r="K46" s="11">
        <f>(SUM(C46:J46))/5</f>
        <v>33240.400000000001</v>
      </c>
    </row>
    <row r="47" spans="1:23" x14ac:dyDescent="0.15">
      <c r="A47" s="3"/>
      <c r="B47" s="30" t="s">
        <v>44</v>
      </c>
      <c r="C47" s="38">
        <f>C46-C45</f>
        <v>12725</v>
      </c>
      <c r="D47" s="38">
        <f t="shared" ref="D47:J47" si="13">D46-D45</f>
        <v>48</v>
      </c>
      <c r="E47" s="38">
        <f t="shared" si="13"/>
        <v>13409</v>
      </c>
      <c r="F47" s="38">
        <f t="shared" si="13"/>
        <v>39</v>
      </c>
      <c r="G47" s="38">
        <f t="shared" si="13"/>
        <v>14199</v>
      </c>
      <c r="H47" s="38">
        <f t="shared" si="13"/>
        <v>39</v>
      </c>
      <c r="I47" s="38">
        <f t="shared" si="13"/>
        <v>15115</v>
      </c>
      <c r="J47" s="38">
        <f t="shared" si="13"/>
        <v>16789</v>
      </c>
      <c r="K47" s="43">
        <f>(SUM(C47:J47))/5</f>
        <v>14472.6</v>
      </c>
    </row>
    <row r="48" spans="1:23" x14ac:dyDescent="0.15">
      <c r="E48" s="2"/>
      <c r="F48" s="2"/>
      <c r="G48" s="4"/>
      <c r="H48" s="44"/>
      <c r="I48" s="22"/>
      <c r="J48" s="22"/>
      <c r="K48" s="11">
        <f t="shared" si="7"/>
        <v>0</v>
      </c>
    </row>
    <row r="49" spans="1:11" x14ac:dyDescent="0.15">
      <c r="A49" s="67" t="s">
        <v>12</v>
      </c>
      <c r="B49" s="14" t="s">
        <v>8</v>
      </c>
      <c r="C49" s="2">
        <v>39</v>
      </c>
      <c r="D49" s="15"/>
      <c r="E49" s="2">
        <v>49</v>
      </c>
      <c r="F49" s="15"/>
      <c r="G49" s="2">
        <v>43</v>
      </c>
      <c r="H49" s="15"/>
      <c r="I49" s="25">
        <v>29</v>
      </c>
      <c r="J49" s="25">
        <v>44</v>
      </c>
      <c r="K49" s="11">
        <f t="shared" si="7"/>
        <v>40.799999999999997</v>
      </c>
    </row>
    <row r="50" spans="1:11" x14ac:dyDescent="0.15">
      <c r="A50" s="68"/>
      <c r="B50" s="14" t="s">
        <v>39</v>
      </c>
      <c r="C50" s="2">
        <v>1554</v>
      </c>
      <c r="D50" s="2">
        <v>3</v>
      </c>
      <c r="E50" s="2">
        <v>1623</v>
      </c>
      <c r="F50" s="2">
        <v>3</v>
      </c>
      <c r="G50" s="2">
        <v>1723</v>
      </c>
      <c r="H50" s="2">
        <v>6</v>
      </c>
      <c r="I50" s="25">
        <v>1992</v>
      </c>
      <c r="J50" s="25">
        <v>2101</v>
      </c>
      <c r="K50" s="11">
        <f t="shared" si="7"/>
        <v>1801</v>
      </c>
    </row>
    <row r="51" spans="1:11" x14ac:dyDescent="0.15">
      <c r="A51" s="68"/>
      <c r="B51" s="14" t="s">
        <v>33</v>
      </c>
      <c r="C51" s="2">
        <v>752</v>
      </c>
      <c r="D51" s="15"/>
      <c r="E51" s="2">
        <v>785</v>
      </c>
      <c r="F51" s="15"/>
      <c r="G51" s="2">
        <v>847</v>
      </c>
      <c r="H51" s="2">
        <v>2</v>
      </c>
      <c r="I51" s="25">
        <v>1020</v>
      </c>
      <c r="J51" s="25">
        <v>1171</v>
      </c>
      <c r="K51" s="11">
        <f t="shared" si="7"/>
        <v>915.4</v>
      </c>
    </row>
    <row r="52" spans="1:11" x14ac:dyDescent="0.15">
      <c r="A52" s="68"/>
      <c r="B52" s="14" t="s">
        <v>34</v>
      </c>
      <c r="C52" s="2">
        <v>754</v>
      </c>
      <c r="D52" s="15"/>
      <c r="E52" s="2">
        <v>872</v>
      </c>
      <c r="F52" s="2">
        <v>2</v>
      </c>
      <c r="G52" s="2">
        <v>916</v>
      </c>
      <c r="H52" s="2">
        <v>1</v>
      </c>
      <c r="I52" s="25">
        <v>1263</v>
      </c>
      <c r="J52" s="25">
        <v>1447</v>
      </c>
      <c r="K52" s="11">
        <f t="shared" si="7"/>
        <v>1051</v>
      </c>
    </row>
    <row r="53" spans="1:11" x14ac:dyDescent="0.15">
      <c r="A53" s="68"/>
      <c r="B53" s="14" t="s">
        <v>40</v>
      </c>
      <c r="C53" s="2">
        <v>22</v>
      </c>
      <c r="D53" s="15"/>
      <c r="E53" s="2">
        <v>20</v>
      </c>
      <c r="F53" s="15"/>
      <c r="G53" s="2">
        <v>20</v>
      </c>
      <c r="H53" s="15"/>
      <c r="I53" s="25">
        <v>16</v>
      </c>
      <c r="J53" s="25">
        <v>20</v>
      </c>
      <c r="K53" s="11">
        <f t="shared" si="7"/>
        <v>19.600000000000001</v>
      </c>
    </row>
    <row r="54" spans="1:11" x14ac:dyDescent="0.15">
      <c r="A54" s="68"/>
      <c r="B54" s="54" t="s">
        <v>35</v>
      </c>
      <c r="C54" s="2">
        <v>6828</v>
      </c>
      <c r="D54" s="2">
        <v>6</v>
      </c>
      <c r="E54" s="2">
        <v>7126</v>
      </c>
      <c r="F54" s="2">
        <v>13</v>
      </c>
      <c r="G54" s="2">
        <v>7309</v>
      </c>
      <c r="H54" s="2">
        <v>19</v>
      </c>
      <c r="I54" s="25">
        <v>8442</v>
      </c>
      <c r="J54" s="25">
        <v>8766</v>
      </c>
      <c r="K54" s="11">
        <f t="shared" si="7"/>
        <v>7701.8</v>
      </c>
    </row>
    <row r="55" spans="1:11" x14ac:dyDescent="0.15">
      <c r="A55" s="3"/>
      <c r="B55" s="30" t="s">
        <v>42</v>
      </c>
      <c r="C55" s="62">
        <v>2045</v>
      </c>
      <c r="D55" s="2">
        <v>2</v>
      </c>
      <c r="E55" s="2">
        <v>2145</v>
      </c>
      <c r="F55" s="2">
        <v>12</v>
      </c>
      <c r="G55" s="2">
        <v>2327</v>
      </c>
      <c r="H55" s="27">
        <v>4</v>
      </c>
      <c r="I55" s="25">
        <v>2601</v>
      </c>
      <c r="J55" s="25">
        <v>2753</v>
      </c>
      <c r="K55" s="22">
        <f t="shared" si="7"/>
        <v>2377.8000000000002</v>
      </c>
    </row>
    <row r="56" spans="1:11" x14ac:dyDescent="0.15">
      <c r="A56" s="3"/>
      <c r="B56" s="30" t="s">
        <v>43</v>
      </c>
      <c r="C56" s="63">
        <v>13048</v>
      </c>
      <c r="D56" s="55">
        <v>13</v>
      </c>
      <c r="E56" s="55">
        <v>13731</v>
      </c>
      <c r="F56" s="55">
        <v>33</v>
      </c>
      <c r="G56" s="55">
        <v>14370</v>
      </c>
      <c r="H56" s="56">
        <v>34</v>
      </c>
      <c r="I56" s="25">
        <v>16813</v>
      </c>
      <c r="J56" s="25">
        <v>17594</v>
      </c>
      <c r="K56" s="22">
        <f>(SUM(C56:J56))/5</f>
        <v>15127.2</v>
      </c>
    </row>
    <row r="57" spans="1:11" x14ac:dyDescent="0.15">
      <c r="A57" s="3"/>
      <c r="B57" s="30" t="s">
        <v>44</v>
      </c>
      <c r="C57" s="64">
        <f>C56-C55</f>
        <v>11003</v>
      </c>
      <c r="D57" s="64">
        <f t="shared" ref="D57:J57" si="14">D56-D55</f>
        <v>11</v>
      </c>
      <c r="E57" s="64">
        <f t="shared" si="14"/>
        <v>11586</v>
      </c>
      <c r="F57" s="64">
        <f t="shared" si="14"/>
        <v>21</v>
      </c>
      <c r="G57" s="64">
        <f t="shared" si="14"/>
        <v>12043</v>
      </c>
      <c r="H57" s="64">
        <f t="shared" si="14"/>
        <v>30</v>
      </c>
      <c r="I57" s="64">
        <f t="shared" si="14"/>
        <v>14212</v>
      </c>
      <c r="J57" s="64">
        <f t="shared" si="14"/>
        <v>14841</v>
      </c>
      <c r="K57" s="22">
        <f>(SUM(C57:J57))/5</f>
        <v>12749.4</v>
      </c>
    </row>
    <row r="60" spans="1:11" x14ac:dyDescent="0.15">
      <c r="A60" t="s">
        <v>36</v>
      </c>
    </row>
    <row r="61" spans="1:11" x14ac:dyDescent="0.15">
      <c r="A61" t="s">
        <v>1</v>
      </c>
    </row>
    <row r="62" spans="1:11" x14ac:dyDescent="0.15">
      <c r="A62" t="s">
        <v>2</v>
      </c>
    </row>
    <row r="63" spans="1:11" x14ac:dyDescent="0.15">
      <c r="A63" t="s">
        <v>14</v>
      </c>
    </row>
    <row r="64" spans="1:11" x14ac:dyDescent="0.15">
      <c r="A64" s="76" t="s">
        <v>3</v>
      </c>
      <c r="B64" s="77"/>
      <c r="C64" s="69">
        <v>2013</v>
      </c>
      <c r="D64" s="68"/>
      <c r="E64" s="78">
        <v>2014</v>
      </c>
      <c r="F64" s="79"/>
      <c r="G64" s="69">
        <v>2015</v>
      </c>
      <c r="H64" s="70"/>
      <c r="I64" s="45">
        <v>2016</v>
      </c>
      <c r="J64" s="46">
        <v>2017</v>
      </c>
      <c r="K64" s="71" t="s">
        <v>13</v>
      </c>
    </row>
    <row r="65" spans="1:11" ht="117" x14ac:dyDescent="0.15">
      <c r="A65" s="69" t="s">
        <v>4</v>
      </c>
      <c r="B65" s="68"/>
      <c r="C65" s="16" t="s">
        <v>37</v>
      </c>
      <c r="D65" s="16" t="s">
        <v>38</v>
      </c>
      <c r="E65" s="16" t="s">
        <v>37</v>
      </c>
      <c r="F65" s="16" t="s">
        <v>38</v>
      </c>
      <c r="G65" s="16" t="s">
        <v>37</v>
      </c>
      <c r="H65" s="16" t="s">
        <v>38</v>
      </c>
      <c r="I65" s="19" t="s">
        <v>37</v>
      </c>
      <c r="J65" s="19" t="s">
        <v>37</v>
      </c>
      <c r="K65" s="72"/>
    </row>
    <row r="66" spans="1:11" x14ac:dyDescent="0.15">
      <c r="A66" s="1" t="s">
        <v>15</v>
      </c>
      <c r="B66" s="1" t="s">
        <v>6</v>
      </c>
      <c r="C66" s="15" t="s">
        <v>4</v>
      </c>
      <c r="D66" s="15" t="s">
        <v>4</v>
      </c>
      <c r="E66" s="17" t="s">
        <v>4</v>
      </c>
      <c r="F66" s="17" t="s">
        <v>4</v>
      </c>
      <c r="G66" s="12"/>
      <c r="H66" s="21"/>
      <c r="I66" s="22"/>
      <c r="J66" s="22"/>
      <c r="K66" s="11"/>
    </row>
    <row r="67" spans="1:11" x14ac:dyDescent="0.15">
      <c r="A67" s="67" t="s">
        <v>16</v>
      </c>
      <c r="B67" s="14" t="s">
        <v>8</v>
      </c>
      <c r="C67" s="2">
        <v>79</v>
      </c>
      <c r="D67" s="15"/>
      <c r="E67" s="2">
        <v>55</v>
      </c>
      <c r="F67" s="15"/>
      <c r="G67" s="2">
        <v>59</v>
      </c>
      <c r="H67" s="15"/>
      <c r="I67" s="25">
        <v>71</v>
      </c>
      <c r="J67" s="25">
        <v>66</v>
      </c>
      <c r="K67" s="11">
        <f>(SUM(C67:J67))/5</f>
        <v>66</v>
      </c>
    </row>
    <row r="68" spans="1:11" x14ac:dyDescent="0.15">
      <c r="A68" s="68"/>
      <c r="B68" s="14" t="s">
        <v>39</v>
      </c>
      <c r="C68" s="2">
        <v>3867</v>
      </c>
      <c r="D68" s="2">
        <v>3</v>
      </c>
      <c r="E68" s="2">
        <v>3574</v>
      </c>
      <c r="F68" s="2">
        <v>5</v>
      </c>
      <c r="G68" s="2">
        <v>3469</v>
      </c>
      <c r="H68" s="2">
        <v>4</v>
      </c>
      <c r="I68" s="25">
        <v>3423</v>
      </c>
      <c r="J68" s="25">
        <v>3476</v>
      </c>
      <c r="K68" s="11">
        <f t="shared" ref="K68:K73" si="15">(SUM(C68:J68))/5</f>
        <v>3564.2</v>
      </c>
    </row>
    <row r="69" spans="1:11" x14ac:dyDescent="0.15">
      <c r="A69" s="68"/>
      <c r="B69" s="14" t="s">
        <v>33</v>
      </c>
      <c r="C69" s="2">
        <v>1255</v>
      </c>
      <c r="D69" s="2">
        <v>1</v>
      </c>
      <c r="E69" s="2">
        <v>1228</v>
      </c>
      <c r="F69" s="2">
        <v>3</v>
      </c>
      <c r="G69" s="2">
        <v>1323</v>
      </c>
      <c r="H69" s="2">
        <v>4</v>
      </c>
      <c r="I69" s="25">
        <v>1102</v>
      </c>
      <c r="J69" s="25">
        <v>1093</v>
      </c>
      <c r="K69" s="11">
        <f t="shared" si="15"/>
        <v>1201.8</v>
      </c>
    </row>
    <row r="70" spans="1:11" x14ac:dyDescent="0.15">
      <c r="A70" s="68"/>
      <c r="B70" s="14" t="s">
        <v>34</v>
      </c>
      <c r="C70" s="2">
        <v>2075</v>
      </c>
      <c r="D70" s="2">
        <v>2</v>
      </c>
      <c r="E70" s="2">
        <v>2209</v>
      </c>
      <c r="F70" s="15"/>
      <c r="G70" s="2">
        <v>2290</v>
      </c>
      <c r="H70" s="2">
        <v>4</v>
      </c>
      <c r="I70" s="25">
        <v>1988</v>
      </c>
      <c r="J70" s="25">
        <v>2175</v>
      </c>
      <c r="K70" s="11">
        <f t="shared" si="15"/>
        <v>2148.6</v>
      </c>
    </row>
    <row r="71" spans="1:11" x14ac:dyDescent="0.15">
      <c r="A71" s="68"/>
      <c r="B71" s="14" t="s">
        <v>40</v>
      </c>
      <c r="C71" s="2">
        <v>34</v>
      </c>
      <c r="D71" s="15"/>
      <c r="E71" s="2">
        <v>35</v>
      </c>
      <c r="F71" s="15"/>
      <c r="G71" s="2">
        <v>35</v>
      </c>
      <c r="H71" s="15"/>
      <c r="I71" s="25">
        <v>23</v>
      </c>
      <c r="J71" s="25">
        <v>39</v>
      </c>
      <c r="K71" s="11">
        <f t="shared" si="15"/>
        <v>33.200000000000003</v>
      </c>
    </row>
    <row r="72" spans="1:11" x14ac:dyDescent="0.15">
      <c r="A72" s="68"/>
      <c r="B72" s="54" t="s">
        <v>35</v>
      </c>
      <c r="C72" s="2">
        <v>15556</v>
      </c>
      <c r="D72" s="2">
        <v>20</v>
      </c>
      <c r="E72" s="2">
        <v>15591</v>
      </c>
      <c r="F72" s="2">
        <v>14</v>
      </c>
      <c r="G72" s="2">
        <v>15263</v>
      </c>
      <c r="H72" s="2">
        <v>18</v>
      </c>
      <c r="I72" s="25">
        <v>13922</v>
      </c>
      <c r="J72" s="25">
        <v>14226</v>
      </c>
      <c r="K72" s="11">
        <f t="shared" si="15"/>
        <v>14922</v>
      </c>
    </row>
    <row r="73" spans="1:11" x14ac:dyDescent="0.15">
      <c r="A73" s="3"/>
      <c r="B73" s="30" t="s">
        <v>42</v>
      </c>
      <c r="C73" s="62">
        <v>17919</v>
      </c>
      <c r="D73" s="2">
        <v>2</v>
      </c>
      <c r="E73" s="2">
        <v>19891</v>
      </c>
      <c r="F73" s="2">
        <v>16</v>
      </c>
      <c r="G73" s="2">
        <v>24460</v>
      </c>
      <c r="H73" s="27">
        <v>11</v>
      </c>
      <c r="I73" s="25">
        <v>29101</v>
      </c>
      <c r="J73" s="25">
        <v>29775</v>
      </c>
      <c r="K73" s="11">
        <f t="shared" si="15"/>
        <v>24235</v>
      </c>
    </row>
    <row r="74" spans="1:11" x14ac:dyDescent="0.15">
      <c r="A74" s="3"/>
      <c r="B74" s="30" t="s">
        <v>43</v>
      </c>
      <c r="C74" s="63">
        <v>43388</v>
      </c>
      <c r="D74" s="55">
        <v>30</v>
      </c>
      <c r="E74" s="55">
        <v>45362</v>
      </c>
      <c r="F74" s="55">
        <v>40</v>
      </c>
      <c r="G74" s="55">
        <v>49207</v>
      </c>
      <c r="H74" s="56">
        <v>44</v>
      </c>
      <c r="I74" s="25">
        <v>51920</v>
      </c>
      <c r="J74" s="25">
        <v>52928</v>
      </c>
      <c r="K74" s="11">
        <f>(SUM(C74:J74))/5</f>
        <v>48583.8</v>
      </c>
    </row>
    <row r="75" spans="1:11" x14ac:dyDescent="0.15">
      <c r="A75" s="3"/>
      <c r="B75" s="30" t="s">
        <v>44</v>
      </c>
      <c r="C75" s="64">
        <f>C74-C73</f>
        <v>25469</v>
      </c>
      <c r="D75" s="25">
        <f t="shared" ref="D75:J75" si="16">D74-D73</f>
        <v>28</v>
      </c>
      <c r="E75" s="25">
        <f t="shared" si="16"/>
        <v>25471</v>
      </c>
      <c r="F75" s="25">
        <f t="shared" si="16"/>
        <v>24</v>
      </c>
      <c r="G75" s="25">
        <f t="shared" si="16"/>
        <v>24747</v>
      </c>
      <c r="H75" s="25">
        <f t="shared" si="16"/>
        <v>33</v>
      </c>
      <c r="I75" s="25">
        <f t="shared" si="16"/>
        <v>22819</v>
      </c>
      <c r="J75" s="25">
        <f t="shared" si="16"/>
        <v>23153</v>
      </c>
      <c r="K75" s="22">
        <f>(SUM(C75:J75))/5</f>
        <v>24348.799999999999</v>
      </c>
    </row>
    <row r="76" spans="1:11" x14ac:dyDescent="0.15">
      <c r="A76" t="s">
        <v>17</v>
      </c>
    </row>
    <row r="79" spans="1:11" x14ac:dyDescent="0.15">
      <c r="A79" t="s">
        <v>36</v>
      </c>
    </row>
    <row r="80" spans="1:11" x14ac:dyDescent="0.15">
      <c r="A80" t="s">
        <v>1</v>
      </c>
    </row>
    <row r="81" spans="1:11" x14ac:dyDescent="0.15">
      <c r="A81" t="s">
        <v>2</v>
      </c>
    </row>
    <row r="82" spans="1:11" x14ac:dyDescent="0.15">
      <c r="A82" t="s">
        <v>45</v>
      </c>
    </row>
    <row r="83" spans="1:11" x14ac:dyDescent="0.15">
      <c r="A83" s="73" t="s">
        <v>3</v>
      </c>
      <c r="B83" s="74"/>
      <c r="C83" s="69">
        <v>2013</v>
      </c>
      <c r="D83" s="68"/>
      <c r="E83" s="69">
        <v>2014</v>
      </c>
      <c r="F83" s="68"/>
      <c r="G83" s="69">
        <v>2015</v>
      </c>
      <c r="H83" s="68"/>
      <c r="I83" s="47">
        <v>2016</v>
      </c>
      <c r="J83" s="48">
        <v>2017</v>
      </c>
      <c r="K83" s="75" t="s">
        <v>13</v>
      </c>
    </row>
    <row r="84" spans="1:11" ht="117" x14ac:dyDescent="0.15">
      <c r="A84" s="76" t="s">
        <v>4</v>
      </c>
      <c r="B84" s="77"/>
      <c r="C84" s="16" t="s">
        <v>37</v>
      </c>
      <c r="D84" s="16" t="s">
        <v>38</v>
      </c>
      <c r="E84" s="16" t="s">
        <v>37</v>
      </c>
      <c r="F84" s="16" t="s">
        <v>38</v>
      </c>
      <c r="G84" s="16" t="s">
        <v>37</v>
      </c>
      <c r="H84" s="16" t="s">
        <v>38</v>
      </c>
      <c r="I84" s="20" t="s">
        <v>37</v>
      </c>
      <c r="J84" s="20" t="s">
        <v>37</v>
      </c>
      <c r="K84" s="72"/>
    </row>
    <row r="85" spans="1:11" x14ac:dyDescent="0.15">
      <c r="A85" s="1" t="s">
        <v>20</v>
      </c>
      <c r="B85" s="1" t="s">
        <v>6</v>
      </c>
      <c r="C85" s="15" t="s">
        <v>4</v>
      </c>
      <c r="D85" s="15" t="s">
        <v>4</v>
      </c>
      <c r="E85" s="15" t="s">
        <v>4</v>
      </c>
      <c r="F85" s="15" t="s">
        <v>4</v>
      </c>
      <c r="G85" s="12"/>
      <c r="H85" s="21"/>
      <c r="I85" s="22"/>
      <c r="J85" s="22"/>
      <c r="K85" s="11"/>
    </row>
    <row r="86" spans="1:11" x14ac:dyDescent="0.15">
      <c r="A86" s="67" t="s">
        <v>21</v>
      </c>
      <c r="B86" s="14" t="s">
        <v>8</v>
      </c>
      <c r="C86" s="2">
        <v>5</v>
      </c>
      <c r="D86" s="15"/>
      <c r="E86" s="2">
        <v>4</v>
      </c>
      <c r="F86" s="2"/>
      <c r="G86" s="2">
        <v>3</v>
      </c>
      <c r="H86" s="27"/>
      <c r="I86" s="25">
        <v>10</v>
      </c>
      <c r="J86" s="25">
        <v>3</v>
      </c>
      <c r="K86" s="11">
        <f>(SUM(C86:J86))/5</f>
        <v>5</v>
      </c>
    </row>
    <row r="87" spans="1:11" x14ac:dyDescent="0.15">
      <c r="A87" s="68"/>
      <c r="B87" s="14" t="s">
        <v>39</v>
      </c>
      <c r="C87" s="2">
        <v>108</v>
      </c>
      <c r="D87" s="15"/>
      <c r="E87" s="2">
        <v>88</v>
      </c>
      <c r="F87" s="2"/>
      <c r="G87" s="2">
        <v>83</v>
      </c>
      <c r="H87" s="27"/>
      <c r="I87" s="25">
        <v>107</v>
      </c>
      <c r="J87" s="25">
        <v>117</v>
      </c>
      <c r="K87" s="11">
        <f t="shared" ref="K87:K92" si="17">(SUM(C87:J87))/5</f>
        <v>100.6</v>
      </c>
    </row>
    <row r="88" spans="1:11" x14ac:dyDescent="0.15">
      <c r="A88" s="68"/>
      <c r="B88" s="14" t="s">
        <v>33</v>
      </c>
      <c r="C88" s="2">
        <v>51</v>
      </c>
      <c r="D88" s="15"/>
      <c r="E88" s="2">
        <v>24</v>
      </c>
      <c r="F88" s="2"/>
      <c r="G88" s="2">
        <v>37</v>
      </c>
      <c r="H88" s="27"/>
      <c r="I88" s="25">
        <v>34</v>
      </c>
      <c r="J88" s="25">
        <v>40</v>
      </c>
      <c r="K88" s="11">
        <f t="shared" si="17"/>
        <v>37.200000000000003</v>
      </c>
    </row>
    <row r="89" spans="1:11" x14ac:dyDescent="0.15">
      <c r="A89" s="68"/>
      <c r="B89" s="14" t="s">
        <v>34</v>
      </c>
      <c r="C89" s="2">
        <v>79</v>
      </c>
      <c r="D89" s="15"/>
      <c r="E89" s="2">
        <v>78</v>
      </c>
      <c r="F89" s="2"/>
      <c r="G89" s="2">
        <v>106</v>
      </c>
      <c r="H89" s="27"/>
      <c r="I89" s="25">
        <v>107</v>
      </c>
      <c r="J89" s="25">
        <v>100</v>
      </c>
      <c r="K89" s="11">
        <f t="shared" si="17"/>
        <v>94</v>
      </c>
    </row>
    <row r="90" spans="1:11" x14ac:dyDescent="0.15">
      <c r="A90" s="68"/>
      <c r="B90" s="14" t="s">
        <v>40</v>
      </c>
      <c r="C90" s="2">
        <v>3</v>
      </c>
      <c r="D90" s="15"/>
      <c r="E90" s="2">
        <v>1</v>
      </c>
      <c r="F90" s="2"/>
      <c r="G90" s="2">
        <v>1</v>
      </c>
      <c r="H90" s="27"/>
      <c r="I90" s="25">
        <v>1</v>
      </c>
      <c r="J90" s="25">
        <v>3</v>
      </c>
      <c r="K90" s="11">
        <f t="shared" si="17"/>
        <v>1.8</v>
      </c>
    </row>
    <row r="91" spans="1:11" x14ac:dyDescent="0.15">
      <c r="A91" s="68"/>
      <c r="B91" s="54" t="s">
        <v>35</v>
      </c>
      <c r="C91" s="2">
        <v>1102</v>
      </c>
      <c r="D91" s="2">
        <v>1</v>
      </c>
      <c r="E91" s="2">
        <v>1093</v>
      </c>
      <c r="F91" s="2"/>
      <c r="G91" s="2">
        <v>991</v>
      </c>
      <c r="H91" s="56"/>
      <c r="I91" s="57">
        <v>1012</v>
      </c>
      <c r="J91" s="57">
        <v>915</v>
      </c>
      <c r="K91" s="11">
        <f t="shared" si="17"/>
        <v>1022.8</v>
      </c>
    </row>
    <row r="92" spans="1:11" x14ac:dyDescent="0.15">
      <c r="A92" s="3"/>
      <c r="B92" s="30" t="s">
        <v>42</v>
      </c>
      <c r="C92" s="63">
        <v>669</v>
      </c>
      <c r="D92" s="61"/>
      <c r="E92" s="55">
        <v>658</v>
      </c>
      <c r="F92" s="55"/>
      <c r="G92" s="56">
        <v>739</v>
      </c>
      <c r="H92" s="25"/>
      <c r="I92" s="25">
        <v>748</v>
      </c>
      <c r="J92" s="25">
        <v>777</v>
      </c>
      <c r="K92" s="11">
        <f t="shared" si="17"/>
        <v>718.2</v>
      </c>
    </row>
    <row r="93" spans="1:11" x14ac:dyDescent="0.15">
      <c r="A93" s="3"/>
      <c r="B93" s="30" t="s">
        <v>43</v>
      </c>
      <c r="C93" s="64">
        <v>2165</v>
      </c>
      <c r="D93" s="25">
        <v>1</v>
      </c>
      <c r="E93" s="25">
        <v>2075</v>
      </c>
      <c r="F93" s="25"/>
      <c r="G93" s="25">
        <v>2105</v>
      </c>
      <c r="H93" s="25"/>
      <c r="I93" s="25">
        <v>2144</v>
      </c>
      <c r="J93" s="25">
        <v>2065</v>
      </c>
      <c r="K93" s="11">
        <f>(SUM(C93:J93))/5</f>
        <v>2111</v>
      </c>
    </row>
    <row r="94" spans="1:11" x14ac:dyDescent="0.15">
      <c r="A94" s="3"/>
      <c r="B94" s="30" t="s">
        <v>44</v>
      </c>
      <c r="C94" s="64">
        <f>C93-C92</f>
        <v>1496</v>
      </c>
      <c r="D94" s="25">
        <f t="shared" ref="D94:J94" si="18">D93-D92</f>
        <v>1</v>
      </c>
      <c r="E94" s="25">
        <f t="shared" si="18"/>
        <v>1417</v>
      </c>
      <c r="F94" s="25">
        <f>F93-F92</f>
        <v>0</v>
      </c>
      <c r="G94" s="25">
        <f>G93-G92</f>
        <v>1366</v>
      </c>
      <c r="H94" s="25">
        <f t="shared" si="18"/>
        <v>0</v>
      </c>
      <c r="I94" s="25">
        <f t="shared" si="18"/>
        <v>1396</v>
      </c>
      <c r="J94" s="25">
        <f t="shared" si="18"/>
        <v>1288</v>
      </c>
      <c r="K94">
        <f>(SUM(C94:J94))/5</f>
        <v>1392.8</v>
      </c>
    </row>
    <row r="95" spans="1:11" x14ac:dyDescent="0.15">
      <c r="A95" t="s">
        <v>18</v>
      </c>
    </row>
    <row r="96" spans="1:11" x14ac:dyDescent="0.15">
      <c r="A96" t="s">
        <v>19</v>
      </c>
    </row>
    <row r="97" spans="1:1" x14ac:dyDescent="0.15">
      <c r="A97" t="s">
        <v>46</v>
      </c>
    </row>
  </sheetData>
  <mergeCells count="25">
    <mergeCell ref="K5:K6"/>
    <mergeCell ref="A19:A24"/>
    <mergeCell ref="A29:A34"/>
    <mergeCell ref="A39:A44"/>
    <mergeCell ref="A49:A54"/>
    <mergeCell ref="A9:A14"/>
    <mergeCell ref="A5:B5"/>
    <mergeCell ref="C5:D5"/>
    <mergeCell ref="E5:F5"/>
    <mergeCell ref="A6:B6"/>
    <mergeCell ref="G5:H5"/>
    <mergeCell ref="K83:K84"/>
    <mergeCell ref="A84:B84"/>
    <mergeCell ref="A64:B64"/>
    <mergeCell ref="C64:D64"/>
    <mergeCell ref="E64:F64"/>
    <mergeCell ref="G64:H64"/>
    <mergeCell ref="K64:K65"/>
    <mergeCell ref="A65:B65"/>
    <mergeCell ref="A67:A72"/>
    <mergeCell ref="A86:A91"/>
    <mergeCell ref="A83:B83"/>
    <mergeCell ref="C83:D83"/>
    <mergeCell ref="E83:F83"/>
    <mergeCell ref="G83:H8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V97"/>
  <sheetViews>
    <sheetView showRuler="0" topLeftCell="E1" workbookViewId="0">
      <selection activeCell="R32" sqref="R32"/>
    </sheetView>
  </sheetViews>
  <sheetFormatPr baseColWidth="10" defaultColWidth="11.5" defaultRowHeight="13" x14ac:dyDescent="0.15"/>
  <cols>
    <col min="1" max="1" width="48.83203125" customWidth="1"/>
    <col min="2" max="2" width="37.6640625" customWidth="1"/>
    <col min="3" max="7" width="20.83203125" customWidth="1"/>
    <col min="8" max="8" width="21.5" customWidth="1"/>
    <col min="9" max="9" width="23.1640625" customWidth="1"/>
    <col min="11" max="11" width="21.83203125" customWidth="1"/>
    <col min="15" max="15" width="11.33203125" customWidth="1"/>
  </cols>
  <sheetData>
    <row r="1" spans="1:22" x14ac:dyDescent="0.15">
      <c r="A1" t="s">
        <v>36</v>
      </c>
    </row>
    <row r="2" spans="1:22" x14ac:dyDescent="0.15">
      <c r="A2" t="s">
        <v>0</v>
      </c>
    </row>
    <row r="3" spans="1:22" x14ac:dyDescent="0.15">
      <c r="A3" t="s">
        <v>1</v>
      </c>
    </row>
    <row r="4" spans="1:22" x14ac:dyDescent="0.15">
      <c r="A4" t="s">
        <v>25</v>
      </c>
    </row>
    <row r="5" spans="1:22" ht="39" x14ac:dyDescent="0.15">
      <c r="A5" s="69" t="s">
        <v>3</v>
      </c>
      <c r="B5" s="68"/>
      <c r="C5" s="69">
        <v>2013</v>
      </c>
      <c r="D5" s="68"/>
      <c r="E5" s="69">
        <v>2014</v>
      </c>
      <c r="F5" s="68"/>
      <c r="G5" s="69">
        <v>2015</v>
      </c>
      <c r="H5" s="70"/>
      <c r="I5" s="5">
        <v>2016</v>
      </c>
      <c r="J5" s="18">
        <v>2017</v>
      </c>
      <c r="K5" s="75" t="s">
        <v>13</v>
      </c>
      <c r="P5" s="5" t="s">
        <v>7</v>
      </c>
      <c r="Q5" s="5" t="s">
        <v>9</v>
      </c>
      <c r="R5" s="5" t="s">
        <v>21</v>
      </c>
      <c r="S5" s="5" t="s">
        <v>10</v>
      </c>
      <c r="T5" s="5" t="s">
        <v>11</v>
      </c>
      <c r="U5" s="5" t="s">
        <v>12</v>
      </c>
      <c r="V5" s="5" t="s">
        <v>22</v>
      </c>
    </row>
    <row r="6" spans="1:22" ht="50" customHeight="1" x14ac:dyDescent="0.15">
      <c r="A6" s="69" t="s">
        <v>4</v>
      </c>
      <c r="B6" s="68"/>
      <c r="C6" s="16" t="s">
        <v>37</v>
      </c>
      <c r="D6" s="16" t="s">
        <v>38</v>
      </c>
      <c r="E6" s="16" t="s">
        <v>37</v>
      </c>
      <c r="F6" s="16" t="s">
        <v>38</v>
      </c>
      <c r="G6" s="16" t="s">
        <v>37</v>
      </c>
      <c r="H6" s="16" t="s">
        <v>38</v>
      </c>
      <c r="I6" s="19" t="s">
        <v>37</v>
      </c>
      <c r="J6" s="20" t="s">
        <v>37</v>
      </c>
      <c r="K6" s="72"/>
      <c r="O6" s="5" t="s">
        <v>23</v>
      </c>
      <c r="P6" s="6"/>
      <c r="Q6" s="6"/>
      <c r="R6" s="6"/>
      <c r="S6" s="6"/>
      <c r="T6" s="6"/>
      <c r="U6" s="6"/>
      <c r="V6" s="6"/>
    </row>
    <row r="7" spans="1:22" x14ac:dyDescent="0.15">
      <c r="A7" s="1" t="s">
        <v>5</v>
      </c>
      <c r="B7" s="1" t="s">
        <v>6</v>
      </c>
      <c r="C7" s="15" t="s">
        <v>4</v>
      </c>
      <c r="D7" s="15" t="s">
        <v>4</v>
      </c>
      <c r="E7" s="15" t="s">
        <v>4</v>
      </c>
      <c r="F7" s="15" t="s">
        <v>4</v>
      </c>
      <c r="G7" s="12"/>
      <c r="H7" s="21"/>
      <c r="I7" s="22"/>
      <c r="J7" s="22"/>
      <c r="K7" s="11"/>
      <c r="O7" s="14" t="s">
        <v>8</v>
      </c>
      <c r="P7" s="8">
        <f t="shared" ref="P7:P12" si="0">K9</f>
        <v>0.6</v>
      </c>
      <c r="Q7" s="8">
        <f t="shared" ref="Q7:Q12" si="1">K19</f>
        <v>6.4</v>
      </c>
      <c r="R7" s="8">
        <f t="shared" ref="R7:R12" si="2">K86</f>
        <v>2.6</v>
      </c>
      <c r="S7" s="8">
        <f t="shared" ref="S7:S12" si="3">K29</f>
        <v>2.4</v>
      </c>
      <c r="T7" s="8">
        <f t="shared" ref="T7:T12" si="4">K39</f>
        <v>3</v>
      </c>
      <c r="U7" s="8">
        <f t="shared" ref="U7:U12" si="5">K49</f>
        <v>22.6</v>
      </c>
      <c r="V7" s="8">
        <f t="shared" ref="V7:V12" si="6">K67</f>
        <v>10.6</v>
      </c>
    </row>
    <row r="8" spans="1:22" x14ac:dyDescent="0.15">
      <c r="C8" s="15"/>
      <c r="D8" s="15"/>
      <c r="E8" s="15"/>
      <c r="F8" s="15"/>
      <c r="G8" s="23"/>
      <c r="H8" s="24"/>
      <c r="I8" s="25"/>
      <c r="J8" s="25"/>
      <c r="K8" s="11"/>
      <c r="O8" s="14" t="s">
        <v>39</v>
      </c>
      <c r="P8" s="8">
        <f t="shared" si="0"/>
        <v>8.8000000000000007</v>
      </c>
      <c r="Q8" s="8">
        <f t="shared" si="1"/>
        <v>164.8</v>
      </c>
      <c r="R8" s="8">
        <f t="shared" si="2"/>
        <v>84.8</v>
      </c>
      <c r="S8" s="8">
        <f t="shared" si="3"/>
        <v>97.8</v>
      </c>
      <c r="T8" s="8">
        <f t="shared" si="4"/>
        <v>107.8</v>
      </c>
      <c r="U8" s="8">
        <f t="shared" si="5"/>
        <v>673.8</v>
      </c>
      <c r="V8" s="8">
        <f t="shared" si="6"/>
        <v>642.4</v>
      </c>
    </row>
    <row r="9" spans="1:22" x14ac:dyDescent="0.15">
      <c r="A9" s="67" t="s">
        <v>7</v>
      </c>
      <c r="B9" s="14" t="s">
        <v>8</v>
      </c>
      <c r="C9" s="2">
        <v>2</v>
      </c>
      <c r="D9" s="15"/>
      <c r="E9" s="2">
        <v>1</v>
      </c>
      <c r="F9" s="15"/>
      <c r="G9" s="15"/>
      <c r="H9" s="15"/>
      <c r="I9" s="25"/>
      <c r="J9" s="25"/>
      <c r="K9" s="11">
        <f>(SUM(C9:J9))/5</f>
        <v>0.6</v>
      </c>
      <c r="O9" s="14" t="s">
        <v>33</v>
      </c>
      <c r="P9" s="8">
        <f t="shared" si="0"/>
        <v>0.8</v>
      </c>
      <c r="Q9" s="8">
        <f t="shared" si="1"/>
        <v>77</v>
      </c>
      <c r="R9" s="8">
        <f t="shared" si="2"/>
        <v>20</v>
      </c>
      <c r="S9" s="8">
        <f t="shared" si="3"/>
        <v>26.2</v>
      </c>
      <c r="T9" s="8">
        <f t="shared" si="4"/>
        <v>58.6</v>
      </c>
      <c r="U9" s="8">
        <f t="shared" si="5"/>
        <v>266</v>
      </c>
      <c r="V9" s="8">
        <f t="shared" si="6"/>
        <v>176.8</v>
      </c>
    </row>
    <row r="10" spans="1:22" x14ac:dyDescent="0.15">
      <c r="A10" s="68"/>
      <c r="B10" s="14" t="s">
        <v>39</v>
      </c>
      <c r="C10" s="2">
        <v>6</v>
      </c>
      <c r="D10" s="15"/>
      <c r="E10" s="2">
        <v>7</v>
      </c>
      <c r="F10" s="15"/>
      <c r="G10" s="2">
        <v>9</v>
      </c>
      <c r="H10" s="15"/>
      <c r="I10" s="25">
        <v>12</v>
      </c>
      <c r="J10" s="25">
        <v>10</v>
      </c>
      <c r="K10" s="11">
        <f t="shared" ref="K10:K57" si="7">(SUM(C10:J10))/5</f>
        <v>8.8000000000000007</v>
      </c>
      <c r="O10" s="14" t="s">
        <v>34</v>
      </c>
      <c r="P10" s="8">
        <f t="shared" si="0"/>
        <v>5.6</v>
      </c>
      <c r="Q10" s="8">
        <f t="shared" si="1"/>
        <v>104</v>
      </c>
      <c r="R10" s="8">
        <f t="shared" si="2"/>
        <v>49.8</v>
      </c>
      <c r="S10" s="8">
        <f t="shared" si="3"/>
        <v>42.8</v>
      </c>
      <c r="T10" s="8">
        <f t="shared" si="4"/>
        <v>39</v>
      </c>
      <c r="U10" s="8">
        <f t="shared" si="5"/>
        <v>426.4</v>
      </c>
      <c r="V10" s="8">
        <f t="shared" si="6"/>
        <v>261.2</v>
      </c>
    </row>
    <row r="11" spans="1:22" x14ac:dyDescent="0.15">
      <c r="A11" s="68"/>
      <c r="B11" s="14" t="s">
        <v>33</v>
      </c>
      <c r="C11" s="15"/>
      <c r="D11" s="15"/>
      <c r="E11" s="2">
        <v>1</v>
      </c>
      <c r="F11" s="15"/>
      <c r="G11" s="2">
        <v>1</v>
      </c>
      <c r="H11" s="15"/>
      <c r="I11" s="25">
        <v>1</v>
      </c>
      <c r="J11" s="25">
        <v>1</v>
      </c>
      <c r="K11" s="11">
        <f t="shared" si="7"/>
        <v>0.8</v>
      </c>
      <c r="O11" s="14" t="s">
        <v>40</v>
      </c>
      <c r="P11" s="8">
        <f t="shared" si="0"/>
        <v>0</v>
      </c>
      <c r="Q11" s="8">
        <f t="shared" si="1"/>
        <v>1</v>
      </c>
      <c r="R11" s="8">
        <f t="shared" si="2"/>
        <v>1.2</v>
      </c>
      <c r="S11" s="8">
        <f t="shared" si="3"/>
        <v>0</v>
      </c>
      <c r="T11" s="8">
        <f t="shared" si="4"/>
        <v>0.4</v>
      </c>
      <c r="U11" s="8">
        <f t="shared" si="5"/>
        <v>10</v>
      </c>
      <c r="V11" s="8">
        <f t="shared" si="6"/>
        <v>4.8</v>
      </c>
    </row>
    <row r="12" spans="1:22" x14ac:dyDescent="0.15">
      <c r="A12" s="68"/>
      <c r="B12" s="14" t="s">
        <v>34</v>
      </c>
      <c r="C12" s="2">
        <v>3</v>
      </c>
      <c r="D12" s="15"/>
      <c r="E12" s="2">
        <v>3</v>
      </c>
      <c r="F12" s="15"/>
      <c r="G12" s="2">
        <v>9</v>
      </c>
      <c r="H12" s="15"/>
      <c r="I12" s="25">
        <v>6</v>
      </c>
      <c r="J12" s="25">
        <v>7</v>
      </c>
      <c r="K12" s="11">
        <f t="shared" si="7"/>
        <v>5.6</v>
      </c>
      <c r="O12" s="14" t="s">
        <v>35</v>
      </c>
      <c r="P12" s="8">
        <f t="shared" si="0"/>
        <v>97</v>
      </c>
      <c r="Q12" s="8">
        <f t="shared" si="1"/>
        <v>1246.5999999999999</v>
      </c>
      <c r="R12" s="8">
        <f t="shared" si="2"/>
        <v>799.8</v>
      </c>
      <c r="S12" s="8">
        <f t="shared" si="3"/>
        <v>675.6</v>
      </c>
      <c r="T12" s="8">
        <f t="shared" si="4"/>
        <v>535.20000000000005</v>
      </c>
      <c r="U12" s="8">
        <f t="shared" si="5"/>
        <v>4000.6</v>
      </c>
      <c r="V12" s="8">
        <f t="shared" si="6"/>
        <v>2881.2</v>
      </c>
    </row>
    <row r="13" spans="1:22" x14ac:dyDescent="0.15">
      <c r="A13" s="68"/>
      <c r="B13" s="14" t="s">
        <v>40</v>
      </c>
      <c r="C13" s="28">
        <v>0</v>
      </c>
      <c r="D13">
        <v>0</v>
      </c>
      <c r="E13" s="28">
        <v>0</v>
      </c>
      <c r="F13" s="28">
        <v>0</v>
      </c>
      <c r="G13" s="29">
        <v>0</v>
      </c>
      <c r="H13" s="29">
        <v>0</v>
      </c>
      <c r="I13" s="25"/>
      <c r="J13" s="25"/>
      <c r="K13" s="11">
        <f t="shared" si="7"/>
        <v>0</v>
      </c>
      <c r="O13" s="30" t="s">
        <v>41</v>
      </c>
      <c r="P13" s="31">
        <f>K17</f>
        <v>126.6</v>
      </c>
      <c r="Q13" s="31">
        <f>K27</f>
        <v>1760.4</v>
      </c>
      <c r="R13" s="31">
        <f>K94</f>
        <v>1075.5999999999999</v>
      </c>
      <c r="S13" s="31">
        <f>K37</f>
        <v>946.4</v>
      </c>
      <c r="T13" s="31">
        <f>K47</f>
        <v>854</v>
      </c>
      <c r="U13" s="31">
        <f>K57</f>
        <v>5922.4</v>
      </c>
      <c r="V13" s="31">
        <f>K75</f>
        <v>4442.8</v>
      </c>
    </row>
    <row r="14" spans="1:22" x14ac:dyDescent="0.15">
      <c r="A14" s="68"/>
      <c r="B14" s="14" t="s">
        <v>35</v>
      </c>
      <c r="C14" s="2">
        <v>98</v>
      </c>
      <c r="D14" s="15"/>
      <c r="E14" s="2">
        <v>100</v>
      </c>
      <c r="F14" s="15"/>
      <c r="G14" s="2">
        <v>80</v>
      </c>
      <c r="H14" s="27">
        <v>0</v>
      </c>
      <c r="I14" s="25">
        <v>92</v>
      </c>
      <c r="J14" s="25">
        <v>115</v>
      </c>
      <c r="K14" s="11">
        <f t="shared" si="7"/>
        <v>97</v>
      </c>
      <c r="O14" s="30" t="s">
        <v>49</v>
      </c>
      <c r="P14" s="59">
        <f>SUM(P7:P11)-P8</f>
        <v>7</v>
      </c>
      <c r="Q14" s="59">
        <f t="shared" ref="Q14:V14" si="8">SUM(Q7:Q11)-Q8</f>
        <v>188.40000000000003</v>
      </c>
      <c r="R14" s="59">
        <f t="shared" si="8"/>
        <v>73.59999999999998</v>
      </c>
      <c r="S14" s="59">
        <f t="shared" si="8"/>
        <v>71.399999999999991</v>
      </c>
      <c r="T14" s="59">
        <f t="shared" si="8"/>
        <v>101.00000000000001</v>
      </c>
      <c r="U14" s="59">
        <f t="shared" si="8"/>
        <v>725</v>
      </c>
      <c r="V14" s="59">
        <f t="shared" si="8"/>
        <v>453.4</v>
      </c>
    </row>
    <row r="15" spans="1:22" x14ac:dyDescent="0.15">
      <c r="A15" s="3"/>
      <c r="B15" s="33" t="s">
        <v>42</v>
      </c>
      <c r="C15" s="2">
        <v>54</v>
      </c>
      <c r="D15" s="15"/>
      <c r="E15" s="2">
        <v>48</v>
      </c>
      <c r="F15" s="15"/>
      <c r="G15" s="2">
        <v>35</v>
      </c>
      <c r="H15" s="15"/>
      <c r="I15" s="25">
        <v>45</v>
      </c>
      <c r="J15" s="25">
        <v>56</v>
      </c>
      <c r="K15" s="11"/>
      <c r="O15" s="7"/>
      <c r="P15" s="8"/>
      <c r="Q15" s="8"/>
      <c r="R15" s="8"/>
      <c r="S15" s="8"/>
      <c r="T15" s="8"/>
      <c r="U15" s="8"/>
      <c r="V15" s="8"/>
    </row>
    <row r="16" spans="1:22" x14ac:dyDescent="0.15">
      <c r="A16" s="3"/>
      <c r="B16" s="33" t="s">
        <v>43</v>
      </c>
      <c r="C16" s="2">
        <v>174</v>
      </c>
      <c r="D16" s="15"/>
      <c r="E16" s="2">
        <v>179</v>
      </c>
      <c r="F16" s="15"/>
      <c r="G16" s="2">
        <v>153</v>
      </c>
      <c r="H16" s="15"/>
      <c r="I16" s="25">
        <v>169</v>
      </c>
      <c r="J16" s="25">
        <v>196</v>
      </c>
      <c r="K16" s="11">
        <f t="shared" si="7"/>
        <v>174.2</v>
      </c>
      <c r="O16" s="60" t="s">
        <v>48</v>
      </c>
      <c r="P16" s="9">
        <f>P14/P13</f>
        <v>5.5292259083728278E-2</v>
      </c>
      <c r="Q16" s="9">
        <f t="shared" ref="Q16:V16" si="9">Q14/Q13</f>
        <v>0.10702113156100887</v>
      </c>
      <c r="R16" s="9">
        <f t="shared" si="9"/>
        <v>6.8426924507251755E-2</v>
      </c>
      <c r="S16" s="9">
        <f t="shared" si="9"/>
        <v>7.5443786982248517E-2</v>
      </c>
      <c r="T16" s="9">
        <f t="shared" si="9"/>
        <v>0.11826697892271665</v>
      </c>
      <c r="U16" s="9">
        <f t="shared" si="9"/>
        <v>0.12241658786978253</v>
      </c>
      <c r="V16" s="9">
        <f t="shared" si="9"/>
        <v>0.10205275952102277</v>
      </c>
    </row>
    <row r="17" spans="1:22" x14ac:dyDescent="0.15">
      <c r="A17" s="3"/>
      <c r="B17" s="33" t="s">
        <v>44</v>
      </c>
      <c r="C17" s="34">
        <f>C16-C15</f>
        <v>120</v>
      </c>
      <c r="D17" s="34">
        <f>D16-D15</f>
        <v>0</v>
      </c>
      <c r="E17" s="34">
        <f>E16-E15</f>
        <v>131</v>
      </c>
      <c r="F17" s="34">
        <f t="shared" ref="F17:J17" si="10">F16-F15</f>
        <v>0</v>
      </c>
      <c r="G17" s="34">
        <f t="shared" si="10"/>
        <v>118</v>
      </c>
      <c r="H17" s="34">
        <f t="shared" si="10"/>
        <v>0</v>
      </c>
      <c r="I17" s="34">
        <f t="shared" si="10"/>
        <v>124</v>
      </c>
      <c r="J17" s="34">
        <f t="shared" si="10"/>
        <v>140</v>
      </c>
      <c r="K17" s="11">
        <f t="shared" si="7"/>
        <v>126.6</v>
      </c>
      <c r="O17" s="49"/>
      <c r="P17" s="50"/>
      <c r="Q17" s="50"/>
      <c r="R17" s="50"/>
      <c r="S17" s="50"/>
      <c r="T17" s="50"/>
      <c r="U17" s="50"/>
      <c r="V17" s="50"/>
    </row>
    <row r="18" spans="1:22" x14ac:dyDescent="0.15">
      <c r="A18" s="3"/>
      <c r="C18" s="34"/>
      <c r="D18" s="34"/>
      <c r="E18" s="34"/>
      <c r="F18" s="34"/>
      <c r="I18" s="6"/>
      <c r="J18" s="6"/>
      <c r="K18" s="11">
        <f t="shared" si="7"/>
        <v>0</v>
      </c>
    </row>
    <row r="19" spans="1:22" x14ac:dyDescent="0.15">
      <c r="A19" s="67" t="s">
        <v>9</v>
      </c>
      <c r="B19" s="14" t="s">
        <v>8</v>
      </c>
      <c r="C19" s="2">
        <v>4</v>
      </c>
      <c r="D19" s="15"/>
      <c r="E19" s="2">
        <v>12</v>
      </c>
      <c r="F19" s="15"/>
      <c r="G19" s="2">
        <v>5</v>
      </c>
      <c r="H19" s="15"/>
      <c r="I19" s="25">
        <v>4</v>
      </c>
      <c r="J19" s="25">
        <v>7</v>
      </c>
      <c r="K19" s="11">
        <f t="shared" si="7"/>
        <v>6.4</v>
      </c>
    </row>
    <row r="20" spans="1:22" x14ac:dyDescent="0.15">
      <c r="A20" s="68"/>
      <c r="B20" s="14" t="s">
        <v>39</v>
      </c>
      <c r="C20" s="2">
        <v>155</v>
      </c>
      <c r="D20" s="15"/>
      <c r="E20" s="2">
        <v>149</v>
      </c>
      <c r="F20" s="15"/>
      <c r="G20" s="2">
        <v>174</v>
      </c>
      <c r="H20" s="15"/>
      <c r="I20" s="25">
        <v>161</v>
      </c>
      <c r="J20" s="25">
        <v>185</v>
      </c>
      <c r="K20" s="11">
        <f t="shared" si="7"/>
        <v>164.8</v>
      </c>
    </row>
    <row r="21" spans="1:22" x14ac:dyDescent="0.15">
      <c r="A21" s="68"/>
      <c r="B21" s="14" t="s">
        <v>33</v>
      </c>
      <c r="C21" s="2">
        <v>78</v>
      </c>
      <c r="D21" s="15"/>
      <c r="E21" s="2">
        <v>81</v>
      </c>
      <c r="F21" s="15"/>
      <c r="G21" s="2">
        <v>88</v>
      </c>
      <c r="H21" s="15"/>
      <c r="I21" s="25">
        <v>72</v>
      </c>
      <c r="J21" s="25">
        <v>66</v>
      </c>
      <c r="K21" s="11">
        <f t="shared" si="7"/>
        <v>77</v>
      </c>
    </row>
    <row r="22" spans="1:22" x14ac:dyDescent="0.15">
      <c r="A22" s="68"/>
      <c r="B22" s="14" t="s">
        <v>34</v>
      </c>
      <c r="C22" s="2">
        <v>89</v>
      </c>
      <c r="D22" s="15"/>
      <c r="E22" s="2">
        <v>100</v>
      </c>
      <c r="F22" s="2">
        <v>1</v>
      </c>
      <c r="G22" s="2">
        <v>100</v>
      </c>
      <c r="H22" s="15"/>
      <c r="I22" s="25">
        <v>109</v>
      </c>
      <c r="J22" s="25">
        <v>121</v>
      </c>
      <c r="K22" s="11">
        <f t="shared" si="7"/>
        <v>104</v>
      </c>
    </row>
    <row r="23" spans="1:22" x14ac:dyDescent="0.15">
      <c r="A23" s="68"/>
      <c r="B23" s="14" t="s">
        <v>40</v>
      </c>
      <c r="C23" s="15"/>
      <c r="D23" s="15"/>
      <c r="E23" s="2">
        <v>1</v>
      </c>
      <c r="F23" s="15"/>
      <c r="G23" s="2">
        <v>3</v>
      </c>
      <c r="H23" s="15"/>
      <c r="I23" s="22"/>
      <c r="J23" s="22">
        <v>1</v>
      </c>
      <c r="K23" s="11">
        <f t="shared" si="7"/>
        <v>1</v>
      </c>
    </row>
    <row r="24" spans="1:22" x14ac:dyDescent="0.15">
      <c r="A24" s="68"/>
      <c r="B24" s="14" t="s">
        <v>35</v>
      </c>
      <c r="C24" s="2">
        <v>1197</v>
      </c>
      <c r="D24" s="15"/>
      <c r="E24" s="2">
        <v>1178</v>
      </c>
      <c r="F24" s="15"/>
      <c r="G24" s="2">
        <v>1243</v>
      </c>
      <c r="H24" s="15"/>
      <c r="I24" s="25">
        <v>1307</v>
      </c>
      <c r="J24" s="25">
        <v>1308</v>
      </c>
      <c r="K24" s="11">
        <f t="shared" si="7"/>
        <v>1246.5999999999999</v>
      </c>
    </row>
    <row r="25" spans="1:22" x14ac:dyDescent="0.15">
      <c r="A25" s="3"/>
      <c r="B25" s="33" t="s">
        <v>42</v>
      </c>
      <c r="C25" s="2">
        <v>1077</v>
      </c>
      <c r="D25" s="15"/>
      <c r="E25" s="2">
        <v>1218</v>
      </c>
      <c r="F25" s="15"/>
      <c r="G25" s="2">
        <v>1119</v>
      </c>
      <c r="H25" s="15"/>
      <c r="I25" s="25">
        <v>1196</v>
      </c>
      <c r="J25" s="25">
        <v>1152</v>
      </c>
      <c r="K25" s="11">
        <f t="shared" si="7"/>
        <v>1152.4000000000001</v>
      </c>
    </row>
    <row r="26" spans="1:22" x14ac:dyDescent="0.15">
      <c r="A26" s="3"/>
      <c r="B26" s="33" t="s">
        <v>43</v>
      </c>
      <c r="C26" s="2">
        <v>2730</v>
      </c>
      <c r="D26" s="15"/>
      <c r="E26" s="2">
        <v>2921</v>
      </c>
      <c r="F26" s="2">
        <v>1</v>
      </c>
      <c r="G26" s="2">
        <v>2906</v>
      </c>
      <c r="H26" s="15"/>
      <c r="I26" s="25">
        <v>3002</v>
      </c>
      <c r="J26" s="25">
        <v>3004</v>
      </c>
      <c r="K26" s="11">
        <f t="shared" si="7"/>
        <v>2912.8</v>
      </c>
    </row>
    <row r="27" spans="1:22" x14ac:dyDescent="0.15">
      <c r="A27" s="3"/>
      <c r="B27" s="33" t="s">
        <v>44</v>
      </c>
      <c r="C27" s="34">
        <f>C26-C25</f>
        <v>1653</v>
      </c>
      <c r="D27" s="34">
        <f t="shared" ref="D27:J27" si="11">D26-D25</f>
        <v>0</v>
      </c>
      <c r="E27" s="34">
        <f t="shared" si="11"/>
        <v>1703</v>
      </c>
      <c r="F27" s="34">
        <f t="shared" si="11"/>
        <v>1</v>
      </c>
      <c r="G27" s="34">
        <f t="shared" si="11"/>
        <v>1787</v>
      </c>
      <c r="H27" s="34">
        <f t="shared" si="11"/>
        <v>0</v>
      </c>
      <c r="I27" s="34">
        <f t="shared" si="11"/>
        <v>1806</v>
      </c>
      <c r="J27" s="34">
        <f t="shared" si="11"/>
        <v>1852</v>
      </c>
      <c r="K27" s="11">
        <f t="shared" si="7"/>
        <v>1760.4</v>
      </c>
    </row>
    <row r="28" spans="1:22" x14ac:dyDescent="0.15">
      <c r="I28" s="22"/>
      <c r="J28" s="22"/>
      <c r="K28" s="11">
        <f t="shared" si="7"/>
        <v>0</v>
      </c>
    </row>
    <row r="29" spans="1:22" x14ac:dyDescent="0.15">
      <c r="A29" s="67" t="s">
        <v>10</v>
      </c>
      <c r="B29" s="14" t="s">
        <v>8</v>
      </c>
      <c r="C29" s="2">
        <v>3</v>
      </c>
      <c r="D29" s="15"/>
      <c r="E29" s="2">
        <v>1</v>
      </c>
      <c r="F29" s="15"/>
      <c r="G29" s="2">
        <v>1</v>
      </c>
      <c r="H29" s="15"/>
      <c r="I29" s="25">
        <v>4</v>
      </c>
      <c r="J29" s="25">
        <v>3</v>
      </c>
      <c r="K29" s="11">
        <f t="shared" si="7"/>
        <v>2.4</v>
      </c>
    </row>
    <row r="30" spans="1:22" x14ac:dyDescent="0.15">
      <c r="A30" s="68"/>
      <c r="B30" s="14" t="s">
        <v>39</v>
      </c>
      <c r="C30" s="2">
        <v>102</v>
      </c>
      <c r="D30" s="15"/>
      <c r="E30" s="2">
        <v>79</v>
      </c>
      <c r="F30" s="15"/>
      <c r="G30" s="2">
        <v>80</v>
      </c>
      <c r="H30" s="15"/>
      <c r="I30" s="25">
        <v>101</v>
      </c>
      <c r="J30" s="25">
        <v>127</v>
      </c>
      <c r="K30" s="11">
        <f t="shared" si="7"/>
        <v>97.8</v>
      </c>
    </row>
    <row r="31" spans="1:22" x14ac:dyDescent="0.15">
      <c r="A31" s="68"/>
      <c r="B31" s="14" t="s">
        <v>33</v>
      </c>
      <c r="C31" s="2">
        <v>27</v>
      </c>
      <c r="D31" s="15"/>
      <c r="E31" s="2">
        <v>27</v>
      </c>
      <c r="F31" s="15"/>
      <c r="G31" s="2">
        <v>20</v>
      </c>
      <c r="H31" s="15"/>
      <c r="I31" s="25">
        <v>36</v>
      </c>
      <c r="J31" s="25">
        <v>21</v>
      </c>
      <c r="K31" s="11">
        <f t="shared" si="7"/>
        <v>26.2</v>
      </c>
    </row>
    <row r="32" spans="1:22" x14ac:dyDescent="0.15">
      <c r="A32" s="68"/>
      <c r="B32" s="14" t="s">
        <v>34</v>
      </c>
      <c r="C32" s="2">
        <v>34</v>
      </c>
      <c r="D32" s="15"/>
      <c r="E32" s="2">
        <v>35</v>
      </c>
      <c r="F32" s="15"/>
      <c r="G32" s="2">
        <v>35</v>
      </c>
      <c r="H32" s="15"/>
      <c r="I32" s="25">
        <v>62</v>
      </c>
      <c r="J32" s="25">
        <v>48</v>
      </c>
      <c r="K32" s="11">
        <f t="shared" si="7"/>
        <v>42.8</v>
      </c>
    </row>
    <row r="33" spans="1:11" x14ac:dyDescent="0.15">
      <c r="A33" s="68"/>
      <c r="B33" s="14" t="s">
        <v>40</v>
      </c>
      <c r="C33" s="15"/>
      <c r="D33" s="15"/>
      <c r="E33" s="2">
        <v>0</v>
      </c>
      <c r="F33" s="15"/>
      <c r="G33" s="2">
        <v>0</v>
      </c>
      <c r="H33" s="15"/>
      <c r="I33" s="25"/>
      <c r="J33" s="25"/>
      <c r="K33" s="11">
        <f t="shared" si="7"/>
        <v>0</v>
      </c>
    </row>
    <row r="34" spans="1:11" x14ac:dyDescent="0.15">
      <c r="A34" s="68"/>
      <c r="B34" s="14" t="s">
        <v>35</v>
      </c>
      <c r="C34" s="2">
        <v>652</v>
      </c>
      <c r="D34" s="15"/>
      <c r="E34" s="2">
        <v>708</v>
      </c>
      <c r="F34" s="2">
        <v>2</v>
      </c>
      <c r="G34" s="2">
        <v>676</v>
      </c>
      <c r="H34" s="15"/>
      <c r="I34" s="25">
        <v>656</v>
      </c>
      <c r="J34" s="25">
        <v>684</v>
      </c>
      <c r="K34" s="11">
        <f t="shared" si="7"/>
        <v>675.6</v>
      </c>
    </row>
    <row r="35" spans="1:11" x14ac:dyDescent="0.15">
      <c r="A35" s="3"/>
      <c r="B35" s="33" t="s">
        <v>42</v>
      </c>
      <c r="C35" s="2">
        <v>912</v>
      </c>
      <c r="D35" s="2">
        <v>3</v>
      </c>
      <c r="E35" s="2">
        <v>916</v>
      </c>
      <c r="F35" s="2">
        <v>3</v>
      </c>
      <c r="G35" s="2">
        <v>902</v>
      </c>
      <c r="H35" s="2">
        <v>3</v>
      </c>
      <c r="I35" s="25">
        <v>874</v>
      </c>
      <c r="J35" s="25">
        <v>946</v>
      </c>
      <c r="K35" s="11">
        <f t="shared" si="7"/>
        <v>911.8</v>
      </c>
    </row>
    <row r="36" spans="1:11" x14ac:dyDescent="0.15">
      <c r="A36" s="3"/>
      <c r="B36" s="33" t="s">
        <v>43</v>
      </c>
      <c r="C36" s="2">
        <v>1824</v>
      </c>
      <c r="D36" s="2">
        <v>3</v>
      </c>
      <c r="E36" s="2">
        <v>1864</v>
      </c>
      <c r="F36" s="2">
        <v>6</v>
      </c>
      <c r="G36" s="2">
        <v>1802</v>
      </c>
      <c r="H36" s="2">
        <v>3</v>
      </c>
      <c r="I36" s="25">
        <v>1858</v>
      </c>
      <c r="J36" s="25">
        <v>1931</v>
      </c>
      <c r="K36" s="11">
        <f t="shared" si="7"/>
        <v>1858.2</v>
      </c>
    </row>
    <row r="37" spans="1:11" x14ac:dyDescent="0.15">
      <c r="A37" s="3"/>
      <c r="B37" s="33" t="s">
        <v>44</v>
      </c>
      <c r="C37" s="34">
        <f>C36-C35</f>
        <v>912</v>
      </c>
      <c r="D37" s="34">
        <f t="shared" ref="D37:J37" si="12">D36-D35</f>
        <v>0</v>
      </c>
      <c r="E37" s="34">
        <f t="shared" si="12"/>
        <v>948</v>
      </c>
      <c r="F37" s="34">
        <f t="shared" si="12"/>
        <v>3</v>
      </c>
      <c r="G37" s="34">
        <f t="shared" si="12"/>
        <v>900</v>
      </c>
      <c r="H37" s="34">
        <f t="shared" si="12"/>
        <v>0</v>
      </c>
      <c r="I37" s="34">
        <f t="shared" si="12"/>
        <v>984</v>
      </c>
      <c r="J37" s="34">
        <f t="shared" si="12"/>
        <v>985</v>
      </c>
      <c r="K37" s="11">
        <f t="shared" si="7"/>
        <v>946.4</v>
      </c>
    </row>
    <row r="38" spans="1:11" x14ac:dyDescent="0.15">
      <c r="I38" s="22"/>
      <c r="J38" s="22"/>
      <c r="K38" s="11">
        <f t="shared" si="7"/>
        <v>0</v>
      </c>
    </row>
    <row r="39" spans="1:11" x14ac:dyDescent="0.15">
      <c r="A39" s="67" t="s">
        <v>11</v>
      </c>
      <c r="B39" s="14" t="s">
        <v>8</v>
      </c>
      <c r="C39" s="15"/>
      <c r="D39" s="15"/>
      <c r="E39" s="2">
        <v>7</v>
      </c>
      <c r="F39" s="15"/>
      <c r="G39" s="2">
        <v>4</v>
      </c>
      <c r="H39" s="15"/>
      <c r="I39" s="25">
        <v>1</v>
      </c>
      <c r="J39" s="25">
        <v>3</v>
      </c>
      <c r="K39" s="11">
        <f t="shared" si="7"/>
        <v>3</v>
      </c>
    </row>
    <row r="40" spans="1:11" x14ac:dyDescent="0.15">
      <c r="A40" s="68"/>
      <c r="B40" s="14" t="s">
        <v>39</v>
      </c>
      <c r="C40" s="2">
        <v>128</v>
      </c>
      <c r="D40" s="15"/>
      <c r="E40" s="2">
        <v>110</v>
      </c>
      <c r="F40" s="15"/>
      <c r="G40" s="2">
        <v>112</v>
      </c>
      <c r="H40" s="15"/>
      <c r="I40" s="25">
        <v>89</v>
      </c>
      <c r="J40" s="25">
        <v>100</v>
      </c>
      <c r="K40" s="11">
        <f t="shared" si="7"/>
        <v>107.8</v>
      </c>
    </row>
    <row r="41" spans="1:11" x14ac:dyDescent="0.15">
      <c r="A41" s="68"/>
      <c r="B41" s="14" t="s">
        <v>33</v>
      </c>
      <c r="C41" s="2">
        <v>52</v>
      </c>
      <c r="D41" s="15"/>
      <c r="E41" s="2">
        <v>52</v>
      </c>
      <c r="F41" s="15"/>
      <c r="G41" s="2">
        <v>57</v>
      </c>
      <c r="H41" s="15"/>
      <c r="I41" s="25">
        <v>69</v>
      </c>
      <c r="J41" s="25">
        <v>63</v>
      </c>
      <c r="K41" s="11">
        <f t="shared" si="7"/>
        <v>58.6</v>
      </c>
    </row>
    <row r="42" spans="1:11" x14ac:dyDescent="0.15">
      <c r="A42" s="68"/>
      <c r="B42" s="14" t="s">
        <v>34</v>
      </c>
      <c r="C42" s="2">
        <v>40</v>
      </c>
      <c r="D42" s="15"/>
      <c r="E42" s="2">
        <v>31</v>
      </c>
      <c r="F42" s="15"/>
      <c r="G42" s="2">
        <v>42</v>
      </c>
      <c r="H42" s="15"/>
      <c r="I42" s="25">
        <v>36</v>
      </c>
      <c r="J42" s="25">
        <v>46</v>
      </c>
      <c r="K42" s="11">
        <f t="shared" si="7"/>
        <v>39</v>
      </c>
    </row>
    <row r="43" spans="1:11" x14ac:dyDescent="0.15">
      <c r="A43" s="68"/>
      <c r="B43" s="14" t="s">
        <v>40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7">
        <v>0</v>
      </c>
      <c r="I43" s="25">
        <v>1</v>
      </c>
      <c r="J43" s="25">
        <v>1</v>
      </c>
      <c r="K43" s="11">
        <f t="shared" si="7"/>
        <v>0.4</v>
      </c>
    </row>
    <row r="44" spans="1:11" x14ac:dyDescent="0.15">
      <c r="A44" s="68"/>
      <c r="B44" s="14" t="s">
        <v>35</v>
      </c>
      <c r="C44" s="2">
        <v>531</v>
      </c>
      <c r="D44" s="15"/>
      <c r="E44" s="2">
        <v>554</v>
      </c>
      <c r="F44" s="2">
        <v>1</v>
      </c>
      <c r="G44" s="2">
        <v>535</v>
      </c>
      <c r="H44" s="2">
        <v>1</v>
      </c>
      <c r="I44" s="25">
        <v>516</v>
      </c>
      <c r="J44" s="25">
        <v>538</v>
      </c>
      <c r="K44" s="11">
        <f t="shared" si="7"/>
        <v>535.20000000000005</v>
      </c>
    </row>
    <row r="45" spans="1:11" x14ac:dyDescent="0.15">
      <c r="A45" s="3"/>
      <c r="B45" s="33" t="s">
        <v>42</v>
      </c>
      <c r="C45" s="2">
        <v>960</v>
      </c>
      <c r="D45" s="15"/>
      <c r="E45" s="2">
        <v>1060</v>
      </c>
      <c r="F45" s="15"/>
      <c r="G45" s="2">
        <v>1087</v>
      </c>
      <c r="H45" s="15"/>
      <c r="I45" s="25">
        <v>1121</v>
      </c>
      <c r="J45" s="25">
        <v>1093</v>
      </c>
      <c r="K45" s="11"/>
    </row>
    <row r="46" spans="1:11" x14ac:dyDescent="0.15">
      <c r="A46" s="3"/>
      <c r="B46" s="33" t="s">
        <v>43</v>
      </c>
      <c r="C46" s="2">
        <v>1809</v>
      </c>
      <c r="D46" s="15"/>
      <c r="E46" s="2">
        <v>1935</v>
      </c>
      <c r="F46" s="2">
        <v>1</v>
      </c>
      <c r="G46" s="2">
        <v>1951</v>
      </c>
      <c r="H46" s="2">
        <v>1</v>
      </c>
      <c r="I46" s="25">
        <v>1941</v>
      </c>
      <c r="J46" s="25">
        <v>1953</v>
      </c>
      <c r="K46" s="11">
        <f t="shared" si="7"/>
        <v>1918.2</v>
      </c>
    </row>
    <row r="47" spans="1:11" x14ac:dyDescent="0.15">
      <c r="A47" s="3"/>
      <c r="B47" s="33" t="s">
        <v>44</v>
      </c>
      <c r="C47" s="34">
        <f>C46-C45</f>
        <v>849</v>
      </c>
      <c r="D47" s="34">
        <f t="shared" ref="D47:J47" si="13">D46-D45</f>
        <v>0</v>
      </c>
      <c r="E47" s="34">
        <f t="shared" si="13"/>
        <v>875</v>
      </c>
      <c r="F47" s="34">
        <f t="shared" si="13"/>
        <v>1</v>
      </c>
      <c r="G47" s="34">
        <f t="shared" si="13"/>
        <v>864</v>
      </c>
      <c r="H47" s="34">
        <f t="shared" si="13"/>
        <v>1</v>
      </c>
      <c r="I47" s="34">
        <f t="shared" si="13"/>
        <v>820</v>
      </c>
      <c r="J47" s="34">
        <f t="shared" si="13"/>
        <v>860</v>
      </c>
      <c r="K47" s="11">
        <f t="shared" si="7"/>
        <v>854</v>
      </c>
    </row>
    <row r="48" spans="1:11" x14ac:dyDescent="0.15">
      <c r="E48" s="2"/>
      <c r="F48" s="2"/>
      <c r="G48" s="4"/>
      <c r="H48" s="44"/>
      <c r="I48" s="22"/>
      <c r="J48" s="22"/>
      <c r="K48" s="11">
        <f t="shared" si="7"/>
        <v>0</v>
      </c>
    </row>
    <row r="49" spans="1:11" x14ac:dyDescent="0.15">
      <c r="A49" s="67" t="s">
        <v>12</v>
      </c>
      <c r="B49" s="14" t="s">
        <v>8</v>
      </c>
      <c r="C49" s="2">
        <v>25</v>
      </c>
      <c r="D49" s="15"/>
      <c r="E49" s="2">
        <v>16</v>
      </c>
      <c r="F49" s="15"/>
      <c r="G49" s="2">
        <v>24</v>
      </c>
      <c r="H49" s="15"/>
      <c r="I49" s="25">
        <v>24</v>
      </c>
      <c r="J49" s="25">
        <v>24</v>
      </c>
      <c r="K49" s="11">
        <f t="shared" si="7"/>
        <v>22.6</v>
      </c>
    </row>
    <row r="50" spans="1:11" ht="48" customHeight="1" x14ac:dyDescent="0.15">
      <c r="A50" s="68"/>
      <c r="B50" s="14" t="s">
        <v>39</v>
      </c>
      <c r="C50" s="2">
        <v>656</v>
      </c>
      <c r="D50" s="2">
        <v>1</v>
      </c>
      <c r="E50" s="2">
        <v>646</v>
      </c>
      <c r="F50" s="15"/>
      <c r="G50" s="2">
        <v>667</v>
      </c>
      <c r="H50" s="15"/>
      <c r="I50" s="25">
        <v>667</v>
      </c>
      <c r="J50" s="25">
        <v>732</v>
      </c>
      <c r="K50" s="11">
        <f t="shared" si="7"/>
        <v>673.8</v>
      </c>
    </row>
    <row r="51" spans="1:11" x14ac:dyDescent="0.15">
      <c r="A51" s="68"/>
      <c r="B51" s="14" t="s">
        <v>33</v>
      </c>
      <c r="C51" s="2">
        <v>284</v>
      </c>
      <c r="D51" s="15"/>
      <c r="E51" s="2">
        <v>271</v>
      </c>
      <c r="F51" s="2">
        <v>1</v>
      </c>
      <c r="G51" s="2">
        <v>219</v>
      </c>
      <c r="H51" s="15"/>
      <c r="I51" s="25">
        <v>258</v>
      </c>
      <c r="J51" s="25">
        <v>297</v>
      </c>
      <c r="K51" s="11">
        <f t="shared" si="7"/>
        <v>266</v>
      </c>
    </row>
    <row r="52" spans="1:11" x14ac:dyDescent="0.15">
      <c r="A52" s="68"/>
      <c r="B52" s="14" t="s">
        <v>34</v>
      </c>
      <c r="C52" s="2">
        <v>393</v>
      </c>
      <c r="D52" s="2">
        <v>1</v>
      </c>
      <c r="E52" s="2">
        <v>379</v>
      </c>
      <c r="F52" s="15"/>
      <c r="G52" s="2">
        <v>425</v>
      </c>
      <c r="H52" s="15"/>
      <c r="I52" s="25">
        <v>467</v>
      </c>
      <c r="J52" s="25">
        <v>467</v>
      </c>
      <c r="K52" s="11">
        <f t="shared" si="7"/>
        <v>426.4</v>
      </c>
    </row>
    <row r="53" spans="1:11" x14ac:dyDescent="0.15">
      <c r="A53" s="68"/>
      <c r="B53" s="14" t="s">
        <v>40</v>
      </c>
      <c r="C53" s="2">
        <v>7</v>
      </c>
      <c r="D53" s="15"/>
      <c r="E53" s="2">
        <v>12</v>
      </c>
      <c r="F53" s="15"/>
      <c r="G53" s="2">
        <v>8</v>
      </c>
      <c r="H53" s="15"/>
      <c r="I53" s="25">
        <v>12</v>
      </c>
      <c r="J53" s="25">
        <v>11</v>
      </c>
      <c r="K53" s="11">
        <f t="shared" si="7"/>
        <v>10</v>
      </c>
    </row>
    <row r="54" spans="1:11" x14ac:dyDescent="0.15">
      <c r="A54" s="68"/>
      <c r="B54" s="14" t="s">
        <v>35</v>
      </c>
      <c r="C54" s="2">
        <v>3860</v>
      </c>
      <c r="D54" s="2">
        <v>13</v>
      </c>
      <c r="E54" s="2">
        <v>4067</v>
      </c>
      <c r="F54" s="2">
        <v>18</v>
      </c>
      <c r="G54" s="2">
        <v>3886</v>
      </c>
      <c r="H54" s="2">
        <v>10</v>
      </c>
      <c r="I54" s="25">
        <v>4036</v>
      </c>
      <c r="J54" s="25">
        <v>4113</v>
      </c>
      <c r="K54" s="11">
        <f t="shared" si="7"/>
        <v>4000.6</v>
      </c>
    </row>
    <row r="55" spans="1:11" x14ac:dyDescent="0.15">
      <c r="A55" s="3"/>
      <c r="B55" s="33" t="s">
        <v>42</v>
      </c>
      <c r="C55" s="2">
        <v>2115</v>
      </c>
      <c r="D55" s="15"/>
      <c r="E55" s="2">
        <v>2250</v>
      </c>
      <c r="F55" s="2">
        <v>3</v>
      </c>
      <c r="G55" s="2">
        <v>2170</v>
      </c>
      <c r="H55" s="2">
        <v>7</v>
      </c>
      <c r="I55" s="25">
        <v>2176</v>
      </c>
      <c r="J55" s="25">
        <v>2150</v>
      </c>
      <c r="K55" s="11">
        <f t="shared" si="7"/>
        <v>2174.1999999999998</v>
      </c>
    </row>
    <row r="56" spans="1:11" x14ac:dyDescent="0.15">
      <c r="A56" s="3"/>
      <c r="B56" s="33" t="s">
        <v>43</v>
      </c>
      <c r="C56" s="2">
        <v>7825</v>
      </c>
      <c r="D56" s="2">
        <v>16</v>
      </c>
      <c r="E56" s="2">
        <v>8207</v>
      </c>
      <c r="F56" s="2">
        <v>22</v>
      </c>
      <c r="G56" s="2">
        <v>7890</v>
      </c>
      <c r="H56" s="27">
        <v>17</v>
      </c>
      <c r="I56" s="25">
        <v>8153</v>
      </c>
      <c r="J56" s="25">
        <v>8353</v>
      </c>
      <c r="K56" s="11">
        <f t="shared" si="7"/>
        <v>8096.6</v>
      </c>
    </row>
    <row r="57" spans="1:11" x14ac:dyDescent="0.15">
      <c r="A57" s="3"/>
      <c r="B57" s="33" t="s">
        <v>44</v>
      </c>
      <c r="C57" s="34">
        <f>C56-C55</f>
        <v>5710</v>
      </c>
      <c r="D57" s="34">
        <f t="shared" ref="D57:J57" si="14">D56-D55</f>
        <v>16</v>
      </c>
      <c r="E57" s="34">
        <f t="shared" si="14"/>
        <v>5957</v>
      </c>
      <c r="F57" s="34">
        <f t="shared" si="14"/>
        <v>19</v>
      </c>
      <c r="G57" s="34">
        <f t="shared" si="14"/>
        <v>5720</v>
      </c>
      <c r="H57" s="34">
        <f t="shared" si="14"/>
        <v>10</v>
      </c>
      <c r="I57" s="34">
        <f t="shared" si="14"/>
        <v>5977</v>
      </c>
      <c r="J57" s="34">
        <f t="shared" si="14"/>
        <v>6203</v>
      </c>
      <c r="K57" s="11">
        <f t="shared" si="7"/>
        <v>5922.4</v>
      </c>
    </row>
    <row r="60" spans="1:11" x14ac:dyDescent="0.15">
      <c r="A60" t="s">
        <v>36</v>
      </c>
    </row>
    <row r="61" spans="1:11" x14ac:dyDescent="0.15">
      <c r="A61" t="s">
        <v>1</v>
      </c>
    </row>
    <row r="62" spans="1:11" x14ac:dyDescent="0.15">
      <c r="A62" s="10" t="s">
        <v>47</v>
      </c>
    </row>
    <row r="63" spans="1:11" x14ac:dyDescent="0.15">
      <c r="A63" t="s">
        <v>14</v>
      </c>
    </row>
    <row r="64" spans="1:11" x14ac:dyDescent="0.15">
      <c r="A64" s="76" t="s">
        <v>3</v>
      </c>
      <c r="B64" s="77"/>
      <c r="C64" s="69">
        <v>2013</v>
      </c>
      <c r="D64" s="68"/>
      <c r="E64" s="78">
        <v>2014</v>
      </c>
      <c r="F64" s="79"/>
      <c r="G64" s="69">
        <v>2015</v>
      </c>
      <c r="H64" s="70"/>
      <c r="I64" s="45">
        <v>2016</v>
      </c>
      <c r="J64" s="46">
        <v>2017</v>
      </c>
      <c r="K64" s="71" t="s">
        <v>13</v>
      </c>
    </row>
    <row r="65" spans="1:11" ht="117" x14ac:dyDescent="0.15">
      <c r="A65" s="69" t="s">
        <v>4</v>
      </c>
      <c r="B65" s="68"/>
      <c r="C65" s="20" t="s">
        <v>37</v>
      </c>
      <c r="D65" s="20" t="s">
        <v>38</v>
      </c>
      <c r="E65" s="20" t="s">
        <v>37</v>
      </c>
      <c r="F65" s="20" t="s">
        <v>38</v>
      </c>
      <c r="G65" s="20" t="s">
        <v>37</v>
      </c>
      <c r="H65" s="20" t="s">
        <v>38</v>
      </c>
      <c r="I65" s="19" t="s">
        <v>37</v>
      </c>
      <c r="J65" s="19" t="s">
        <v>37</v>
      </c>
      <c r="K65" s="72"/>
    </row>
    <row r="66" spans="1:11" ht="55" customHeight="1" x14ac:dyDescent="0.15">
      <c r="A66" s="1" t="s">
        <v>15</v>
      </c>
      <c r="B66" s="51" t="s">
        <v>6</v>
      </c>
      <c r="C66" s="22" t="s">
        <v>4</v>
      </c>
      <c r="D66" s="22" t="s">
        <v>4</v>
      </c>
      <c r="E66" s="52" t="s">
        <v>4</v>
      </c>
      <c r="F66" s="52" t="s">
        <v>4</v>
      </c>
      <c r="G66" s="22"/>
      <c r="H66" s="22"/>
      <c r="I66" s="22"/>
      <c r="J66" s="22"/>
      <c r="K66" s="11"/>
    </row>
    <row r="67" spans="1:11" x14ac:dyDescent="0.15">
      <c r="A67" s="67" t="s">
        <v>16</v>
      </c>
      <c r="B67" s="53" t="s">
        <v>8</v>
      </c>
      <c r="C67" s="2">
        <v>7</v>
      </c>
      <c r="D67" s="15"/>
      <c r="E67" s="2">
        <v>13</v>
      </c>
      <c r="F67" s="15"/>
      <c r="G67" s="2">
        <v>12</v>
      </c>
      <c r="H67" s="15"/>
      <c r="I67" s="25">
        <v>10</v>
      </c>
      <c r="J67" s="25">
        <v>11</v>
      </c>
      <c r="K67" s="11">
        <f>(SUM(C67:J67))/5</f>
        <v>10.6</v>
      </c>
    </row>
    <row r="68" spans="1:11" x14ac:dyDescent="0.15">
      <c r="A68" s="68"/>
      <c r="B68" s="53" t="s">
        <v>39</v>
      </c>
      <c r="C68" s="2">
        <v>589</v>
      </c>
      <c r="D68" s="15"/>
      <c r="E68" s="2">
        <v>637</v>
      </c>
      <c r="F68" s="15"/>
      <c r="G68" s="2">
        <v>664</v>
      </c>
      <c r="H68" s="15"/>
      <c r="I68" s="25">
        <v>647</v>
      </c>
      <c r="J68" s="25">
        <v>675</v>
      </c>
      <c r="K68" s="11">
        <f t="shared" ref="K68:K75" si="15">(SUM(C68:J68))/5</f>
        <v>642.4</v>
      </c>
    </row>
    <row r="69" spans="1:11" x14ac:dyDescent="0.15">
      <c r="A69" s="68"/>
      <c r="B69" s="53" t="s">
        <v>33</v>
      </c>
      <c r="C69" s="2">
        <v>187</v>
      </c>
      <c r="D69" s="15"/>
      <c r="E69" s="2">
        <v>172</v>
      </c>
      <c r="F69" s="15"/>
      <c r="G69" s="2">
        <v>165</v>
      </c>
      <c r="H69" s="15"/>
      <c r="I69" s="25">
        <v>191</v>
      </c>
      <c r="J69" s="25">
        <v>169</v>
      </c>
      <c r="K69" s="11">
        <f t="shared" si="15"/>
        <v>176.8</v>
      </c>
    </row>
    <row r="70" spans="1:11" x14ac:dyDescent="0.15">
      <c r="A70" s="68"/>
      <c r="B70" s="53" t="s">
        <v>34</v>
      </c>
      <c r="C70" s="2">
        <v>202</v>
      </c>
      <c r="D70" s="15"/>
      <c r="E70" s="2">
        <v>247</v>
      </c>
      <c r="F70" s="15"/>
      <c r="G70" s="2">
        <v>286</v>
      </c>
      <c r="H70" s="15"/>
      <c r="I70" s="25">
        <v>277</v>
      </c>
      <c r="J70" s="25">
        <v>294</v>
      </c>
      <c r="K70" s="11">
        <f t="shared" si="15"/>
        <v>261.2</v>
      </c>
    </row>
    <row r="71" spans="1:11" x14ac:dyDescent="0.15">
      <c r="A71" s="68"/>
      <c r="B71" s="53" t="s">
        <v>40</v>
      </c>
      <c r="C71" s="2">
        <v>7</v>
      </c>
      <c r="D71" s="15"/>
      <c r="E71" s="2">
        <v>8</v>
      </c>
      <c r="F71" s="15"/>
      <c r="G71" s="2">
        <v>1</v>
      </c>
      <c r="H71" s="15"/>
      <c r="I71" s="25">
        <v>3</v>
      </c>
      <c r="J71" s="25">
        <v>5</v>
      </c>
      <c r="K71" s="11">
        <f t="shared" si="15"/>
        <v>4.8</v>
      </c>
    </row>
    <row r="72" spans="1:11" x14ac:dyDescent="0.15">
      <c r="A72" s="68"/>
      <c r="B72" s="53" t="s">
        <v>35</v>
      </c>
      <c r="C72" s="2">
        <v>2701</v>
      </c>
      <c r="D72" s="2">
        <v>2</v>
      </c>
      <c r="E72" s="2">
        <v>2928</v>
      </c>
      <c r="F72" s="2">
        <v>4</v>
      </c>
      <c r="G72" s="2">
        <v>3023</v>
      </c>
      <c r="H72" s="2">
        <v>4</v>
      </c>
      <c r="I72" s="25">
        <v>2912</v>
      </c>
      <c r="J72" s="25">
        <v>2832</v>
      </c>
      <c r="K72" s="11">
        <f t="shared" si="15"/>
        <v>2881.2</v>
      </c>
    </row>
    <row r="73" spans="1:11" x14ac:dyDescent="0.15">
      <c r="A73" s="3"/>
      <c r="B73" s="33" t="s">
        <v>42</v>
      </c>
      <c r="C73" s="2">
        <v>5366</v>
      </c>
      <c r="D73" s="2">
        <v>3</v>
      </c>
      <c r="E73" s="2">
        <v>5684</v>
      </c>
      <c r="F73" s="2">
        <v>1</v>
      </c>
      <c r="G73" s="2">
        <v>5786</v>
      </c>
      <c r="H73" s="2">
        <v>1</v>
      </c>
      <c r="I73" s="25">
        <v>5667</v>
      </c>
      <c r="J73" s="25">
        <v>5881</v>
      </c>
      <c r="K73" s="11">
        <f t="shared" si="15"/>
        <v>5677.8</v>
      </c>
    </row>
    <row r="74" spans="1:11" x14ac:dyDescent="0.15">
      <c r="A74" s="3"/>
      <c r="B74" s="33" t="s">
        <v>43</v>
      </c>
      <c r="C74" s="25">
        <v>9489</v>
      </c>
      <c r="D74" s="25">
        <v>5</v>
      </c>
      <c r="E74" s="25">
        <v>10135</v>
      </c>
      <c r="F74" s="25">
        <v>5</v>
      </c>
      <c r="G74" s="25">
        <v>10406</v>
      </c>
      <c r="H74" s="25">
        <v>5</v>
      </c>
      <c r="I74" s="25">
        <v>10195</v>
      </c>
      <c r="J74" s="25">
        <v>10363</v>
      </c>
      <c r="K74" s="11">
        <f t="shared" si="15"/>
        <v>10120.6</v>
      </c>
    </row>
    <row r="75" spans="1:11" x14ac:dyDescent="0.15">
      <c r="A75" s="3"/>
      <c r="B75" s="33" t="s">
        <v>44</v>
      </c>
      <c r="C75" s="34">
        <f>C74-C73</f>
        <v>4123</v>
      </c>
      <c r="D75" s="34">
        <f t="shared" ref="D75:J75" si="16">D74-D73</f>
        <v>2</v>
      </c>
      <c r="E75" s="34">
        <f t="shared" si="16"/>
        <v>4451</v>
      </c>
      <c r="F75" s="34">
        <f t="shared" si="16"/>
        <v>4</v>
      </c>
      <c r="G75" s="34">
        <f t="shared" si="16"/>
        <v>4620</v>
      </c>
      <c r="H75" s="34">
        <f t="shared" si="16"/>
        <v>4</v>
      </c>
      <c r="I75" s="34">
        <f t="shared" si="16"/>
        <v>4528</v>
      </c>
      <c r="J75" s="34">
        <f t="shared" si="16"/>
        <v>4482</v>
      </c>
      <c r="K75" s="11">
        <f t="shared" si="15"/>
        <v>4442.8</v>
      </c>
    </row>
    <row r="76" spans="1:11" x14ac:dyDescent="0.15">
      <c r="A76" t="s">
        <v>17</v>
      </c>
    </row>
    <row r="79" spans="1:11" x14ac:dyDescent="0.15">
      <c r="A79" t="s">
        <v>36</v>
      </c>
    </row>
    <row r="80" spans="1:11" x14ac:dyDescent="0.15">
      <c r="A80" t="s">
        <v>1</v>
      </c>
    </row>
    <row r="81" spans="1:11" x14ac:dyDescent="0.15">
      <c r="A81" s="10" t="s">
        <v>26</v>
      </c>
    </row>
    <row r="82" spans="1:11" x14ac:dyDescent="0.15">
      <c r="A82" t="s">
        <v>45</v>
      </c>
    </row>
    <row r="83" spans="1:11" x14ac:dyDescent="0.15">
      <c r="A83" s="73" t="s">
        <v>3</v>
      </c>
      <c r="B83" s="74"/>
      <c r="C83" s="69">
        <v>2013</v>
      </c>
      <c r="D83" s="68"/>
      <c r="E83" s="69">
        <v>2014</v>
      </c>
      <c r="F83" s="68"/>
      <c r="G83" s="69">
        <v>2015</v>
      </c>
      <c r="H83" s="70"/>
      <c r="I83" s="45">
        <v>2016</v>
      </c>
      <c r="J83" s="18">
        <v>2017</v>
      </c>
      <c r="K83" s="75" t="s">
        <v>13</v>
      </c>
    </row>
    <row r="84" spans="1:11" ht="117" x14ac:dyDescent="0.15">
      <c r="A84" s="76" t="s">
        <v>4</v>
      </c>
      <c r="B84" s="77"/>
      <c r="C84" s="16" t="s">
        <v>37</v>
      </c>
      <c r="D84" s="16" t="s">
        <v>38</v>
      </c>
      <c r="E84" s="16" t="s">
        <v>37</v>
      </c>
      <c r="F84" s="16" t="s">
        <v>38</v>
      </c>
      <c r="G84" s="16" t="s">
        <v>37</v>
      </c>
      <c r="H84" s="16" t="s">
        <v>38</v>
      </c>
      <c r="I84" s="19" t="s">
        <v>37</v>
      </c>
      <c r="J84" s="20" t="s">
        <v>37</v>
      </c>
      <c r="K84" s="72"/>
    </row>
    <row r="85" spans="1:11" x14ac:dyDescent="0.15">
      <c r="A85" s="1" t="s">
        <v>20</v>
      </c>
      <c r="B85" s="1" t="s">
        <v>6</v>
      </c>
      <c r="C85" s="15" t="s">
        <v>4</v>
      </c>
      <c r="D85" s="15" t="s">
        <v>4</v>
      </c>
      <c r="E85" s="15" t="s">
        <v>4</v>
      </c>
      <c r="F85" s="15" t="s">
        <v>4</v>
      </c>
      <c r="G85" s="12"/>
      <c r="H85" s="21"/>
      <c r="I85" s="22"/>
      <c r="J85" s="22"/>
      <c r="K85" s="11"/>
    </row>
    <row r="86" spans="1:11" x14ac:dyDescent="0.15">
      <c r="A86" s="67" t="s">
        <v>21</v>
      </c>
      <c r="B86" s="14" t="s">
        <v>8</v>
      </c>
      <c r="C86" s="2">
        <v>3</v>
      </c>
      <c r="D86" s="2"/>
      <c r="E86" s="2">
        <v>3</v>
      </c>
      <c r="F86" s="2"/>
      <c r="G86" s="2">
        <v>5</v>
      </c>
      <c r="H86" s="27"/>
      <c r="I86" s="25">
        <v>1</v>
      </c>
      <c r="J86" s="25">
        <v>1</v>
      </c>
      <c r="K86" s="11">
        <f>(SUM(C86:J86))/5</f>
        <v>2.6</v>
      </c>
    </row>
    <row r="87" spans="1:11" x14ac:dyDescent="0.15">
      <c r="A87" s="68"/>
      <c r="B87" s="14" t="s">
        <v>39</v>
      </c>
      <c r="C87" s="2">
        <v>81</v>
      </c>
      <c r="D87" s="2"/>
      <c r="E87" s="2">
        <v>89</v>
      </c>
      <c r="F87" s="2"/>
      <c r="G87" s="2">
        <v>80</v>
      </c>
      <c r="H87" s="27"/>
      <c r="I87" s="25">
        <v>82</v>
      </c>
      <c r="J87" s="25">
        <v>92</v>
      </c>
      <c r="K87" s="11">
        <f t="shared" ref="K87:K94" si="17">(SUM(C87:J87))/5</f>
        <v>84.8</v>
      </c>
    </row>
    <row r="88" spans="1:11" x14ac:dyDescent="0.15">
      <c r="A88" s="68"/>
      <c r="B88" s="14" t="s">
        <v>33</v>
      </c>
      <c r="C88" s="2">
        <v>15</v>
      </c>
      <c r="D88" s="2"/>
      <c r="E88" s="2">
        <v>21</v>
      </c>
      <c r="F88" s="2"/>
      <c r="G88" s="2">
        <v>19</v>
      </c>
      <c r="H88" s="27"/>
      <c r="I88" s="25">
        <v>26</v>
      </c>
      <c r="J88" s="25">
        <v>19</v>
      </c>
      <c r="K88" s="11">
        <f t="shared" si="17"/>
        <v>20</v>
      </c>
    </row>
    <row r="89" spans="1:11" x14ac:dyDescent="0.15">
      <c r="A89" s="68"/>
      <c r="B89" s="14" t="s">
        <v>34</v>
      </c>
      <c r="C89" s="2">
        <v>44</v>
      </c>
      <c r="D89" s="2"/>
      <c r="E89" s="2">
        <v>50</v>
      </c>
      <c r="F89" s="2"/>
      <c r="G89" s="2">
        <v>45</v>
      </c>
      <c r="H89" s="27"/>
      <c r="I89" s="25">
        <v>48</v>
      </c>
      <c r="J89" s="25">
        <v>62</v>
      </c>
      <c r="K89" s="11">
        <f t="shared" si="17"/>
        <v>49.8</v>
      </c>
    </row>
    <row r="90" spans="1:11" x14ac:dyDescent="0.15">
      <c r="A90" s="68"/>
      <c r="B90" s="14" t="s">
        <v>40</v>
      </c>
      <c r="C90" s="15"/>
      <c r="D90" s="2"/>
      <c r="E90" s="2">
        <v>2</v>
      </c>
      <c r="F90" s="15"/>
      <c r="G90" s="2">
        <v>2</v>
      </c>
      <c r="H90" s="26"/>
      <c r="I90" s="25">
        <v>1</v>
      </c>
      <c r="J90" s="25">
        <v>1</v>
      </c>
      <c r="K90" s="11">
        <f t="shared" si="17"/>
        <v>1.2</v>
      </c>
    </row>
    <row r="91" spans="1:11" x14ac:dyDescent="0.15">
      <c r="A91" s="68"/>
      <c r="B91" s="54" t="s">
        <v>35</v>
      </c>
      <c r="C91" s="55">
        <v>774</v>
      </c>
      <c r="D91" s="55"/>
      <c r="E91" s="55">
        <v>738</v>
      </c>
      <c r="F91" s="55"/>
      <c r="G91" s="55">
        <v>826</v>
      </c>
      <c r="H91" s="56"/>
      <c r="I91" s="57">
        <v>833</v>
      </c>
      <c r="J91" s="57">
        <v>828</v>
      </c>
      <c r="K91" s="58">
        <f t="shared" si="17"/>
        <v>799.8</v>
      </c>
    </row>
    <row r="92" spans="1:11" x14ac:dyDescent="0.15">
      <c r="A92" s="3"/>
      <c r="B92" s="33" t="s">
        <v>42</v>
      </c>
      <c r="C92" s="2">
        <v>817</v>
      </c>
      <c r="D92" s="15"/>
      <c r="E92" s="2">
        <v>863</v>
      </c>
      <c r="F92" s="2">
        <v>1</v>
      </c>
      <c r="G92" s="2">
        <v>850</v>
      </c>
      <c r="H92" s="15"/>
      <c r="I92" s="57">
        <v>842</v>
      </c>
      <c r="J92" s="57">
        <v>870</v>
      </c>
      <c r="K92" s="58">
        <f t="shared" si="17"/>
        <v>848.6</v>
      </c>
    </row>
    <row r="93" spans="1:11" x14ac:dyDescent="0.15">
      <c r="A93" s="3"/>
      <c r="B93" s="33" t="s">
        <v>43</v>
      </c>
      <c r="C93" s="25">
        <v>1861</v>
      </c>
      <c r="D93" s="25"/>
      <c r="E93" s="25">
        <v>1880</v>
      </c>
      <c r="F93" s="25">
        <v>1</v>
      </c>
      <c r="G93" s="25">
        <v>1951</v>
      </c>
      <c r="H93" s="25"/>
      <c r="I93" s="25">
        <v>1961</v>
      </c>
      <c r="J93" s="25">
        <v>1967</v>
      </c>
      <c r="K93" s="22">
        <f t="shared" si="17"/>
        <v>1924.2</v>
      </c>
    </row>
    <row r="94" spans="1:11" x14ac:dyDescent="0.15">
      <c r="A94" s="3"/>
      <c r="B94" s="33" t="s">
        <v>44</v>
      </c>
      <c r="C94" s="34">
        <f>C93-C92</f>
        <v>1044</v>
      </c>
      <c r="D94" s="34">
        <f t="shared" ref="D94:J94" si="18">D93-D92</f>
        <v>0</v>
      </c>
      <c r="E94" s="34">
        <f t="shared" si="18"/>
        <v>1017</v>
      </c>
      <c r="F94" s="34">
        <f t="shared" si="18"/>
        <v>0</v>
      </c>
      <c r="G94" s="34">
        <f t="shared" si="18"/>
        <v>1101</v>
      </c>
      <c r="H94" s="34">
        <f t="shared" si="18"/>
        <v>0</v>
      </c>
      <c r="I94" s="34">
        <f t="shared" si="18"/>
        <v>1119</v>
      </c>
      <c r="J94" s="34">
        <f t="shared" si="18"/>
        <v>1097</v>
      </c>
      <c r="K94" s="22">
        <f t="shared" si="17"/>
        <v>1075.5999999999999</v>
      </c>
    </row>
    <row r="95" spans="1:11" x14ac:dyDescent="0.15">
      <c r="A95" t="s">
        <v>18</v>
      </c>
    </row>
    <row r="96" spans="1:11" x14ac:dyDescent="0.15">
      <c r="A96" t="s">
        <v>19</v>
      </c>
    </row>
    <row r="97" spans="1:1" x14ac:dyDescent="0.15">
      <c r="A97" t="s">
        <v>46</v>
      </c>
    </row>
  </sheetData>
  <mergeCells count="25">
    <mergeCell ref="K5:K6"/>
    <mergeCell ref="A19:A24"/>
    <mergeCell ref="A29:A34"/>
    <mergeCell ref="A39:A44"/>
    <mergeCell ref="A49:A54"/>
    <mergeCell ref="A5:B5"/>
    <mergeCell ref="C5:D5"/>
    <mergeCell ref="E5:F5"/>
    <mergeCell ref="A6:B6"/>
    <mergeCell ref="A9:A14"/>
    <mergeCell ref="G5:H5"/>
    <mergeCell ref="A86:A91"/>
    <mergeCell ref="K64:K65"/>
    <mergeCell ref="A67:A72"/>
    <mergeCell ref="A83:B83"/>
    <mergeCell ref="C83:D83"/>
    <mergeCell ref="E83:F83"/>
    <mergeCell ref="G83:H83"/>
    <mergeCell ref="K83:K84"/>
    <mergeCell ref="A84:B84"/>
    <mergeCell ref="A65:B65"/>
    <mergeCell ref="A64:B64"/>
    <mergeCell ref="C64:D64"/>
    <mergeCell ref="E64:F64"/>
    <mergeCell ref="G64:H64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8"/>
  <sheetViews>
    <sheetView showRuler="0" workbookViewId="0">
      <selection activeCell="C9" sqref="C9"/>
    </sheetView>
  </sheetViews>
  <sheetFormatPr baseColWidth="10" defaultRowHeight="13" x14ac:dyDescent="0.15"/>
  <cols>
    <col min="1" max="1" width="19.83203125" bestFit="1" customWidth="1"/>
  </cols>
  <sheetData>
    <row r="1" spans="1:4" x14ac:dyDescent="0.15">
      <c r="B1" s="7" t="s">
        <v>28</v>
      </c>
      <c r="C1" s="7" t="s">
        <v>29</v>
      </c>
      <c r="D1" s="7" t="s">
        <v>30</v>
      </c>
    </row>
    <row r="2" spans="1:4" ht="26" x14ac:dyDescent="0.15">
      <c r="A2" s="5" t="s">
        <v>27</v>
      </c>
      <c r="B2" s="13">
        <f>'Bachelor''s'!T$16</f>
        <v>0.20949168156939249</v>
      </c>
      <c r="C2" s="13">
        <f>'Master''s'!T16</f>
        <v>0.21452952475712728</v>
      </c>
      <c r="D2" s="13">
        <f>Doctorate!T$16</f>
        <v>0.11826697892271665</v>
      </c>
    </row>
    <row r="3" spans="1:4" ht="26" x14ac:dyDescent="0.15">
      <c r="A3" s="5" t="s">
        <v>31</v>
      </c>
      <c r="B3" s="13">
        <f>'Bachelor''s'!U$16</f>
        <v>0.19659423097242279</v>
      </c>
      <c r="C3" s="13">
        <f>'Master''s'!U16</f>
        <v>0.15897218692644358</v>
      </c>
      <c r="D3" s="13">
        <f>Doctorate!U$16</f>
        <v>0.12241658786978253</v>
      </c>
    </row>
    <row r="4" spans="1:4" x14ac:dyDescent="0.15">
      <c r="A4" s="5" t="s">
        <v>9</v>
      </c>
      <c r="B4" s="13">
        <f>'Bachelor''s'!Q$16</f>
        <v>0.17772876417650343</v>
      </c>
      <c r="C4" s="13">
        <f>'Master''s'!Q16</f>
        <v>0.13871482983167466</v>
      </c>
      <c r="D4" s="13">
        <f>Doctorate!Q$16</f>
        <v>0.10702113156100887</v>
      </c>
    </row>
    <row r="5" spans="1:4" x14ac:dyDescent="0.15">
      <c r="A5" s="5" t="s">
        <v>22</v>
      </c>
      <c r="B5" s="13">
        <f>'Bachelor''s'!V$16</f>
        <v>0.15655831789280913</v>
      </c>
      <c r="C5" s="13">
        <f>'Master''s'!V16</f>
        <v>0.14167433302667895</v>
      </c>
      <c r="D5" s="13">
        <f>Doctorate!V$16</f>
        <v>0.10205275952102277</v>
      </c>
    </row>
    <row r="6" spans="1:4" ht="26" x14ac:dyDescent="0.15">
      <c r="A6" s="5" t="s">
        <v>32</v>
      </c>
      <c r="B6" s="13">
        <f>'Bachelor''s'!S$16</f>
        <v>0.14191821047631384</v>
      </c>
      <c r="C6" s="13">
        <f>'Master''s'!S16</f>
        <v>0.12031235387636773</v>
      </c>
      <c r="D6" s="13">
        <f>Doctorate!S$16</f>
        <v>7.5443786982248517E-2</v>
      </c>
    </row>
    <row r="7" spans="1:4" x14ac:dyDescent="0.15">
      <c r="A7" s="5" t="s">
        <v>21</v>
      </c>
      <c r="B7" s="13">
        <f>'Bachelor''s'!R$16</f>
        <v>0.11789656716811128</v>
      </c>
      <c r="C7" s="13">
        <f>'Master''s'!R16</f>
        <v>9.9080987937966714E-2</v>
      </c>
      <c r="D7" s="13">
        <f>Doctorate!R$16</f>
        <v>6.8426924507251755E-2</v>
      </c>
    </row>
    <row r="8" spans="1:4" x14ac:dyDescent="0.15">
      <c r="A8" s="5" t="s">
        <v>7</v>
      </c>
      <c r="B8" s="13">
        <f>'Bachelor''s'!P$16</f>
        <v>0.11600338696020322</v>
      </c>
      <c r="C8" s="13">
        <f>'Master''s'!P16</f>
        <v>6.4000000000000001E-2</v>
      </c>
      <c r="D8" s="13">
        <f>Doctorate!P$16</f>
        <v>5.5292259083728278E-2</v>
      </c>
    </row>
  </sheetData>
  <sortState ref="A2:D8">
    <sortCondition descending="1" ref="B2:B8"/>
  </sortState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1</vt:i4>
      </vt:variant>
    </vt:vector>
  </HeadingPairs>
  <TitlesOfParts>
    <vt:vector size="5" baseType="lpstr">
      <vt:lpstr>Bachelor's</vt:lpstr>
      <vt:lpstr>Master's</vt:lpstr>
      <vt:lpstr>Doctorate</vt:lpstr>
      <vt:lpstr>Data</vt:lpstr>
      <vt:lpstr>Graph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DavidKessler</dc:creator>
  <cp:lastModifiedBy>Microsoft Office User</cp:lastModifiedBy>
  <cp:lastPrinted>2016-08-09T16:46:34Z</cp:lastPrinted>
  <dcterms:created xsi:type="dcterms:W3CDTF">2014-06-04T14:32:14Z</dcterms:created>
  <dcterms:modified xsi:type="dcterms:W3CDTF">2018-07-17T15:11:29Z</dcterms:modified>
</cp:coreProperties>
</file>