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codeName="ThisWorkbook" autoCompressPictures="0"/>
  <bookViews>
    <workbookView xWindow="-48400" yWindow="-9160" windowWidth="25360" windowHeight="19960" activeTab="1"/>
  </bookViews>
  <sheets>
    <sheet name="Data" sheetId="1" r:id="rId1"/>
    <sheet name="Graph" sheetId="3"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C84" i="1" l="1"/>
  <c r="AB84" i="1"/>
  <c r="W84" i="1"/>
  <c r="V84" i="1"/>
  <c r="P84" i="1"/>
  <c r="L84" i="1"/>
  <c r="G84" i="1"/>
  <c r="D84" i="1"/>
  <c r="J58" i="1"/>
  <c r="I58" i="1"/>
  <c r="H58" i="1"/>
  <c r="G58" i="1"/>
  <c r="F58" i="1"/>
  <c r="E58" i="1"/>
  <c r="D58" i="1"/>
  <c r="C58" i="1"/>
  <c r="B58" i="1"/>
  <c r="H38" i="1"/>
  <c r="H39" i="1"/>
  <c r="H40" i="1"/>
  <c r="H41" i="1"/>
  <c r="H42" i="1"/>
  <c r="H43" i="1"/>
  <c r="H44" i="1"/>
  <c r="H45" i="1"/>
  <c r="H46" i="1"/>
  <c r="H47" i="1"/>
  <c r="H48" i="1"/>
  <c r="H49" i="1"/>
  <c r="H50" i="1"/>
  <c r="H51" i="1"/>
  <c r="H52" i="1"/>
  <c r="H53" i="1"/>
  <c r="H54" i="1"/>
  <c r="H55" i="1"/>
  <c r="H56" i="1"/>
  <c r="H57" i="1"/>
  <c r="E39" i="1"/>
  <c r="E40" i="1"/>
  <c r="E41" i="1"/>
  <c r="E42" i="1"/>
  <c r="E43" i="1"/>
  <c r="E44" i="1"/>
  <c r="E45" i="1"/>
  <c r="E46" i="1"/>
  <c r="E47" i="1"/>
  <c r="E48" i="1"/>
  <c r="E49" i="1"/>
  <c r="E50" i="1"/>
  <c r="E51" i="1"/>
  <c r="E52" i="1"/>
  <c r="E53" i="1"/>
  <c r="E54" i="1"/>
  <c r="E55" i="1"/>
  <c r="E56" i="1"/>
  <c r="E57" i="1"/>
  <c r="E38" i="1"/>
  <c r="B39" i="1"/>
  <c r="B40" i="1"/>
  <c r="B41" i="1"/>
  <c r="B42" i="1"/>
  <c r="B43" i="1"/>
  <c r="B44" i="1"/>
  <c r="B45" i="1"/>
  <c r="B46" i="1"/>
  <c r="B47" i="1"/>
  <c r="B48" i="1"/>
  <c r="B49" i="1"/>
  <c r="B50" i="1"/>
  <c r="B51" i="1"/>
  <c r="B52" i="1"/>
  <c r="B53" i="1"/>
  <c r="B54" i="1"/>
  <c r="B55" i="1"/>
  <c r="B56" i="1"/>
  <c r="B57" i="1"/>
  <c r="B38" i="1"/>
  <c r="I57" i="1"/>
  <c r="F57" i="1"/>
  <c r="C57" i="1"/>
  <c r="J57" i="1"/>
  <c r="G57" i="1"/>
  <c r="D57" i="1"/>
  <c r="I56" i="1"/>
  <c r="J56" i="1"/>
  <c r="F56" i="1"/>
  <c r="G56" i="1"/>
  <c r="C56" i="1"/>
  <c r="D56" i="1"/>
  <c r="C48" i="1"/>
  <c r="I55" i="1"/>
  <c r="J55" i="1"/>
  <c r="F55" i="1"/>
  <c r="G55" i="1"/>
  <c r="C55" i="1"/>
  <c r="D55" i="1"/>
  <c r="I54" i="1"/>
  <c r="J54" i="1"/>
  <c r="F54" i="1"/>
  <c r="G54" i="1"/>
  <c r="C54" i="1"/>
  <c r="D54" i="1"/>
  <c r="I53" i="1"/>
  <c r="J53" i="1"/>
  <c r="F53" i="1"/>
  <c r="G53" i="1"/>
  <c r="C53" i="1"/>
  <c r="D53" i="1"/>
  <c r="I52" i="1"/>
  <c r="J52" i="1"/>
  <c r="F52" i="1"/>
  <c r="G52" i="1"/>
  <c r="C52" i="1"/>
  <c r="D52" i="1"/>
  <c r="I51" i="1"/>
  <c r="J51" i="1"/>
  <c r="F51" i="1"/>
  <c r="G51" i="1"/>
  <c r="C51" i="1"/>
  <c r="D51" i="1"/>
  <c r="I50" i="1"/>
  <c r="J50" i="1"/>
  <c r="F50" i="1"/>
  <c r="G50" i="1"/>
  <c r="C50" i="1"/>
  <c r="D50" i="1"/>
  <c r="I49" i="1"/>
  <c r="J49" i="1"/>
  <c r="F49" i="1"/>
  <c r="G49" i="1"/>
  <c r="C49" i="1"/>
  <c r="D49" i="1"/>
  <c r="I48" i="1"/>
  <c r="J48" i="1"/>
  <c r="F48" i="1"/>
  <c r="G48" i="1"/>
  <c r="D48" i="1"/>
  <c r="I47" i="1"/>
  <c r="J47" i="1"/>
  <c r="F47" i="1"/>
  <c r="G47" i="1"/>
  <c r="C47" i="1"/>
  <c r="D47" i="1"/>
  <c r="I46" i="1"/>
  <c r="J46" i="1"/>
  <c r="F46" i="1"/>
  <c r="G46" i="1"/>
  <c r="C46" i="1"/>
  <c r="D46" i="1"/>
  <c r="I45" i="1"/>
  <c r="J45" i="1"/>
  <c r="F45" i="1"/>
  <c r="G45" i="1"/>
  <c r="C45" i="1"/>
  <c r="D45" i="1"/>
  <c r="I44" i="1"/>
  <c r="J44" i="1"/>
  <c r="F44" i="1"/>
  <c r="G44" i="1"/>
  <c r="C44" i="1"/>
  <c r="D44" i="1"/>
  <c r="I43" i="1"/>
  <c r="J43" i="1"/>
  <c r="F43" i="1"/>
  <c r="G43" i="1"/>
  <c r="C43" i="1"/>
  <c r="D43" i="1"/>
  <c r="I42" i="1"/>
  <c r="J42" i="1"/>
  <c r="F42" i="1"/>
  <c r="G42" i="1"/>
  <c r="C42" i="1"/>
  <c r="D42" i="1"/>
  <c r="I41" i="1"/>
  <c r="J41" i="1"/>
  <c r="F41" i="1"/>
  <c r="G41" i="1"/>
  <c r="C41" i="1"/>
  <c r="D41" i="1"/>
  <c r="I40" i="1"/>
  <c r="J40" i="1"/>
  <c r="F40" i="1"/>
  <c r="G40" i="1"/>
  <c r="C40" i="1"/>
  <c r="D40" i="1"/>
  <c r="I39" i="1"/>
  <c r="J39" i="1"/>
  <c r="F39" i="1"/>
  <c r="G39" i="1"/>
  <c r="C39" i="1"/>
  <c r="D39" i="1"/>
  <c r="I38" i="1"/>
  <c r="F38" i="1"/>
  <c r="G38" i="1"/>
  <c r="C38" i="1"/>
  <c r="J38" i="1"/>
  <c r="D38" i="1"/>
</calcChain>
</file>

<file path=xl/sharedStrings.xml><?xml version="1.0" encoding="utf-8"?>
<sst xmlns="http://schemas.openxmlformats.org/spreadsheetml/2006/main" count="254" uniqueCount="67">
  <si>
    <t>Year: All values</t>
  </si>
  <si>
    <t>Race &amp; Ethnicity (standardized): All values</t>
  </si>
  <si>
    <t>Level of Degree or Other Award: Doctorate Degrees, Doctorate Degree-Research/Scholarship, Doctorate Degree-Professional Practice, Doctorate Degree-Other, Master's Degrees, Bachelor's Degrees</t>
  </si>
  <si>
    <t>Race &amp; Ethnicity (standardized)</t>
  </si>
  <si>
    <t>American Indian or Alaska Native</t>
  </si>
  <si>
    <t>Asian or Pacific Islander</t>
  </si>
  <si>
    <t>Black, Non-Hispanic</t>
  </si>
  <si>
    <t>Hispanic</t>
  </si>
  <si>
    <t>Other/Unknown Races &amp; Ethnicities</t>
  </si>
  <si>
    <t>Temporary Resident</t>
  </si>
  <si>
    <t>White, Non-Hispanic</t>
  </si>
  <si>
    <t>Level of Degree or Other Award</t>
  </si>
  <si>
    <t>Doctorate Degrees</t>
  </si>
  <si>
    <t>Doctorate Degree-Research/Scholarship</t>
  </si>
  <si>
    <t>Master's Degrees</t>
  </si>
  <si>
    <t>Bachelor's Degrees</t>
  </si>
  <si>
    <t/>
  </si>
  <si>
    <t>Degrees/Awards Conferred by Race (NSF population of institutions) (Sum)</t>
  </si>
  <si>
    <t>Degrees/Awards Conferred by Race-2nd Major (NSF population of institutions) (Sum)</t>
  </si>
  <si>
    <t>Year</t>
  </si>
  <si>
    <t>1995</t>
  </si>
  <si>
    <t>1996</t>
  </si>
  <si>
    <t>1997</t>
  </si>
  <si>
    <t>1998</t>
  </si>
  <si>
    <t>1999</t>
  </si>
  <si>
    <t>2000</t>
  </si>
  <si>
    <t>2001</t>
  </si>
  <si>
    <t>2002</t>
  </si>
  <si>
    <t>2003</t>
  </si>
  <si>
    <t>2004</t>
  </si>
  <si>
    <t>2005</t>
  </si>
  <si>
    <t>2006</t>
  </si>
  <si>
    <t>2007</t>
  </si>
  <si>
    <t>2008</t>
  </si>
  <si>
    <t>2009</t>
  </si>
  <si>
    <t>2010</t>
  </si>
  <si>
    <t>2011</t>
  </si>
  <si>
    <t>2012</t>
  </si>
  <si>
    <t>Notes:</t>
  </si>
  <si>
    <t>The following selection groups were used in the table:</t>
  </si>
  <si>
    <t>All Doctoral Degrees</t>
  </si>
  <si>
    <t>URM Doctoral Degrees</t>
  </si>
  <si>
    <t>% URM Doctoral Degrees</t>
  </si>
  <si>
    <t>All Master's Degrees</t>
  </si>
  <si>
    <t>URM Master's Degrees</t>
  </si>
  <si>
    <t>% URM Master's Degrees</t>
  </si>
  <si>
    <t>All Bachelor's Degrees</t>
  </si>
  <si>
    <t>URM Bachelor's Degrees</t>
  </si>
  <si>
    <t>% URM Bachelor's Degrees</t>
  </si>
  <si>
    <t>*Underrepresented minorities (URMs) include African Americans, Hispanics and Native Americans.</t>
  </si>
  <si>
    <t>Academic Discipline, 6-digit Classification of Instructional Program (CIP): 13.1329 Physics Teacher Education, 14.1201 Engineering Physics/Applied Physics, 40.0202 Astrophysics, 40.0299 Astronomy and Astrophysics, Other, 40.0801 Physics, General, 40.0802 Atomic/Molecular Physics, 40.0804 Elementary Particle Physics, 40.0806 Nuclear Physics, 40.0807 Optics/Optical Sciences, 40.0808 Condensed Matter and Materials Physics, 40.0810 Theoretical and Mathematical Physics, 40.0899 Physics, Other</t>
  </si>
  <si>
    <t>2013</t>
  </si>
  <si>
    <t>Physics2 : 13.1329 Physics Teacher Education, 14.1201 Engineering Physics/Applied Physics, 40.0202 Astrophysics, 40.0299 Astronomy and Astrophysics, Other, 40.0801 Physics, General, 40.0802 Atomic/Molecular Physics, 40.0804 Elementary Particle Physics, 40.0806 Nuclear Physics, 40.0807 Optics/Optical Sciences, 40.0808 Condensed Matter and Materials Physics, 40.0810 Theoretical and Mathematical Physics, 40.0899 Physics, Other</t>
  </si>
  <si>
    <t>Level of Degree or Other Award: Doctorate Degrees, Doctorate Degree-Research/Scholarship, Master's Degrees, Bachelor's Degrees</t>
  </si>
  <si>
    <t>Race &amp; Ethnicity (survey-specific): American Indian or Alaska Native, Asian, Asian or Pacific Islander, Black or African American, Hispanic or Latino, Native Hawaiian or Other Pacific Islander, White, Other or unknown race or ethnicity, Temporary resident</t>
  </si>
  <si>
    <t>Hispanic or Latino</t>
  </si>
  <si>
    <t>Other or unknown race or ethnicity</t>
  </si>
  <si>
    <t>2014</t>
  </si>
  <si>
    <t>American Indian or Alaska Native, non-Hispanic</t>
  </si>
  <si>
    <t>Asian or Pacific Islander, non-Hispanic</t>
  </si>
  <si>
    <t>Black, non-Hispanic</t>
  </si>
  <si>
    <t>White, non-Hispanic</t>
  </si>
  <si>
    <t>Census Data</t>
  </si>
  <si>
    <t>25-29 years</t>
  </si>
  <si>
    <t>URM</t>
  </si>
  <si>
    <t>Race &amp; Ethnicity (survey-specific)</t>
  </si>
  <si>
    <t>Year: 2015, 2014,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</si>
</sst>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10" x14ac:knownFonts="1">
    <font>
      <sz val="10"/>
      <name val="Arial"/>
    </font>
    <font>
      <sz val="10"/>
      <name val="Arial"/>
      <family val="2"/>
    </font>
    <font>
      <b/>
      <sz val="10"/>
      <name val="Arial"/>
      <family val="2"/>
    </font>
    <font>
      <u/>
      <sz val="10"/>
      <color theme="10"/>
      <name val="Arial"/>
      <family val="2"/>
    </font>
    <font>
      <u/>
      <sz val="10"/>
      <color theme="11"/>
      <name val="Arial"/>
      <family val="2"/>
    </font>
    <font>
      <b/>
      <sz val="24"/>
      <color rgb="FF000000"/>
      <name val="Arial"/>
    </font>
    <font>
      <b/>
      <sz val="12"/>
      <name val="Arial"/>
    </font>
    <font>
      <b/>
      <sz val="14"/>
      <name val="Calibri"/>
    </font>
    <font>
      <b/>
      <sz val="14"/>
      <color rgb="FF3F3F3F"/>
      <name val="Calibri"/>
      <family val="2"/>
    </font>
    <font>
      <sz val="14"/>
      <name val="Arial"/>
      <family val="2"/>
    </font>
  </fonts>
  <fills count="8">
    <fill>
      <patternFill patternType="none"/>
    </fill>
    <fill>
      <patternFill patternType="gray125"/>
    </fill>
    <fill>
      <patternFill patternType="solid">
        <fgColor indexed="22"/>
        <bgColor indexed="64"/>
      </patternFill>
    </fill>
    <fill>
      <patternFill patternType="solid">
        <fgColor rgb="FFEBEBEB"/>
        <bgColor rgb="FF000000"/>
      </patternFill>
    </fill>
    <fill>
      <patternFill patternType="solid">
        <fgColor theme="0" tint="-4.9989318521683403E-2"/>
        <bgColor indexed="64"/>
      </patternFill>
    </fill>
    <fill>
      <patternFill patternType="solid">
        <fgColor rgb="FFF2F2F2"/>
        <bgColor rgb="FF000000"/>
      </patternFill>
    </fill>
    <fill>
      <patternFill patternType="solid">
        <fgColor rgb="FFD9D9D9"/>
        <bgColor rgb="FF000000"/>
      </patternFill>
    </fill>
    <fill>
      <patternFill patternType="solid">
        <fgColor rgb="FFEBEBEB"/>
        <bgColor indexed="64"/>
      </patternFill>
    </fill>
  </fills>
  <borders count="2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8"/>
      </left>
      <right style="thin">
        <color indexed="8"/>
      </right>
      <top style="thin">
        <color indexed="8"/>
      </top>
      <bottom/>
      <diagonal/>
    </border>
    <border>
      <left style="thin">
        <color rgb="FF000000"/>
      </left>
      <right style="thin">
        <color auto="1"/>
      </right>
      <top style="thin">
        <color auto="1"/>
      </top>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rgb="FF000000"/>
      </right>
      <top/>
      <bottom/>
      <diagonal/>
    </border>
    <border>
      <left style="thin">
        <color auto="1"/>
      </left>
      <right style="thin">
        <color auto="1"/>
      </right>
      <top style="thin">
        <color indexed="8"/>
      </top>
      <bottom style="thin">
        <color auto="1"/>
      </bottom>
      <diagonal/>
    </border>
  </borders>
  <cellStyleXfs count="4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5">
    <xf numFmtId="0" fontId="0" fillId="0" borderId="0" xfId="0"/>
    <xf numFmtId="0" fontId="2" fillId="2" borderId="1" xfId="0" applyFont="1" applyFill="1" applyBorder="1" applyAlignment="1">
      <alignment horizontal="left" vertical="center"/>
    </xf>
    <xf numFmtId="0" fontId="0" fillId="2" borderId="1" xfId="0" applyFill="1" applyBorder="1" applyAlignment="1">
      <alignment horizontal="left" vertical="center"/>
    </xf>
    <xf numFmtId="3" fontId="0" fillId="0" borderId="1" xfId="0" applyNumberFormat="1" applyBorder="1"/>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4" xfId="0" applyFont="1" applyFill="1" applyBorder="1" applyAlignment="1">
      <alignment horizontal="center" wrapText="1"/>
    </xf>
    <xf numFmtId="0" fontId="2" fillId="4" borderId="5" xfId="0" applyFont="1" applyFill="1" applyBorder="1" applyAlignment="1">
      <alignment horizontal="center" wrapText="1"/>
    </xf>
    <xf numFmtId="0" fontId="2" fillId="4" borderId="5" xfId="0" applyFont="1" applyFill="1" applyBorder="1" applyAlignment="1">
      <alignment horizontal="center" vertical="center" wrapText="1"/>
    </xf>
    <xf numFmtId="0" fontId="2" fillId="3" borderId="6" xfId="0" applyFont="1" applyFill="1" applyBorder="1" applyAlignment="1">
      <alignment horizontal="left" vertical="center"/>
    </xf>
    <xf numFmtId="0" fontId="0" fillId="0" borderId="7" xfId="0" applyBorder="1"/>
    <xf numFmtId="0" fontId="0" fillId="0" borderId="4" xfId="0" applyBorder="1"/>
    <xf numFmtId="0" fontId="0" fillId="0" borderId="5" xfId="0" applyBorder="1"/>
    <xf numFmtId="0" fontId="0" fillId="3" borderId="6" xfId="0" applyFill="1" applyBorder="1" applyAlignment="1">
      <alignment horizontal="left" vertical="center"/>
    </xf>
    <xf numFmtId="3" fontId="0" fillId="0" borderId="7" xfId="0" applyNumberFormat="1" applyBorder="1"/>
    <xf numFmtId="164" fontId="0" fillId="0" borderId="5" xfId="2" applyNumberFormat="1" applyFont="1" applyBorder="1"/>
    <xf numFmtId="165" fontId="0" fillId="0" borderId="5" xfId="1" applyNumberFormat="1" applyFont="1" applyBorder="1"/>
    <xf numFmtId="3" fontId="0" fillId="0" borderId="5" xfId="0" applyNumberFormat="1" applyBorder="1"/>
    <xf numFmtId="3" fontId="0" fillId="0" borderId="4" xfId="0" applyNumberFormat="1" applyBorder="1"/>
    <xf numFmtId="0" fontId="2" fillId="2" borderId="1" xfId="0" applyFont="1" applyFill="1" applyBorder="1" applyAlignment="1">
      <alignment horizontal="center" vertical="center" wrapText="1"/>
    </xf>
    <xf numFmtId="0" fontId="0" fillId="0" borderId="1" xfId="0" applyBorder="1"/>
    <xf numFmtId="0" fontId="2" fillId="2" borderId="1" xfId="0" applyFont="1" applyFill="1" applyBorder="1" applyAlignment="1">
      <alignment horizontal="center" vertical="center" wrapText="1"/>
    </xf>
    <xf numFmtId="0" fontId="0" fillId="0" borderId="1" xfId="0" applyBorder="1"/>
    <xf numFmtId="0" fontId="0" fillId="3" borderId="8" xfId="0" applyFill="1" applyBorder="1" applyAlignment="1">
      <alignment horizontal="left" vertical="center"/>
    </xf>
    <xf numFmtId="0" fontId="0" fillId="2" borderId="9" xfId="0" applyFill="1" applyBorder="1" applyAlignment="1">
      <alignment horizontal="left" vertical="center"/>
    </xf>
    <xf numFmtId="0" fontId="0" fillId="0" borderId="9" xfId="0" applyBorder="1"/>
    <xf numFmtId="3" fontId="0" fillId="0" borderId="9" xfId="0" applyNumberFormat="1" applyBorder="1"/>
    <xf numFmtId="0" fontId="0" fillId="2" borderId="5" xfId="0" applyFill="1" applyBorder="1" applyAlignment="1">
      <alignment horizontal="left" vertical="center"/>
    </xf>
    <xf numFmtId="3" fontId="0" fillId="0" borderId="10" xfId="0" applyNumberFormat="1" applyBorder="1"/>
    <xf numFmtId="164" fontId="0" fillId="0" borderId="11" xfId="2" applyNumberFormat="1" applyFont="1" applyBorder="1"/>
    <xf numFmtId="165" fontId="0" fillId="0" borderId="11" xfId="1" applyNumberFormat="1" applyFont="1" applyBorder="1"/>
    <xf numFmtId="3" fontId="0" fillId="0" borderId="11" xfId="0" applyNumberFormat="1" applyBorder="1"/>
    <xf numFmtId="0" fontId="5" fillId="0" borderId="0" xfId="0" applyFont="1" applyAlignment="1">
      <alignment horizontal="center" vertical="center"/>
    </xf>
    <xf numFmtId="0" fontId="6" fillId="0" borderId="0" xfId="0" applyFont="1"/>
    <xf numFmtId="10" fontId="7" fillId="5" borderId="12" xfId="2" applyNumberFormat="1" applyFont="1" applyFill="1" applyBorder="1"/>
    <xf numFmtId="10" fontId="8" fillId="5" borderId="13" xfId="2" applyNumberFormat="1" applyFont="1" applyFill="1" applyBorder="1"/>
    <xf numFmtId="1" fontId="8" fillId="5" borderId="14" xfId="2" applyNumberFormat="1" applyFont="1" applyFill="1" applyBorder="1"/>
    <xf numFmtId="10" fontId="9" fillId="6" borderId="15" xfId="0" applyNumberFormat="1" applyFont="1" applyFill="1" applyBorder="1"/>
    <xf numFmtId="1" fontId="8" fillId="5" borderId="16" xfId="2" applyNumberFormat="1" applyFont="1" applyFill="1" applyBorder="1"/>
    <xf numFmtId="10" fontId="9" fillId="6" borderId="17" xfId="0" applyNumberFormat="1" applyFont="1" applyFill="1" applyBorder="1"/>
    <xf numFmtId="10" fontId="9" fillId="6" borderId="15" xfId="2" applyNumberFormat="1" applyFont="1" applyFill="1" applyBorder="1"/>
    <xf numFmtId="1" fontId="8" fillId="5" borderId="18" xfId="2" applyNumberFormat="1" applyFont="1" applyFill="1" applyBorder="1"/>
    <xf numFmtId="10" fontId="9" fillId="6" borderId="19" xfId="2" applyNumberFormat="1" applyFont="1" applyFill="1" applyBorder="1"/>
    <xf numFmtId="0" fontId="0" fillId="0" borderId="0" xfId="0" applyBorder="1"/>
    <xf numFmtId="0" fontId="0" fillId="2" borderId="11" xfId="0" applyFill="1" applyBorder="1" applyAlignment="1">
      <alignment horizontal="left" vertical="center"/>
    </xf>
    <xf numFmtId="0" fontId="0" fillId="0" borderId="11" xfId="0" applyBorder="1"/>
    <xf numFmtId="3" fontId="0" fillId="0" borderId="20" xfId="0" applyNumberFormat="1" applyBorder="1"/>
    <xf numFmtId="0" fontId="0" fillId="3" borderId="5" xfId="0" applyFill="1" applyBorder="1" applyAlignment="1">
      <alignment horizontal="left" vertical="center"/>
    </xf>
    <xf numFmtId="0" fontId="0" fillId="0" borderId="21" xfId="0" applyBorder="1"/>
    <xf numFmtId="3" fontId="0" fillId="0" borderId="21" xfId="0" applyNumberFormat="1" applyBorder="1"/>
    <xf numFmtId="0" fontId="2" fillId="7" borderId="1" xfId="0" applyFont="1" applyFill="1" applyBorder="1" applyAlignment="1">
      <alignment horizontal="left" vertical="center"/>
    </xf>
    <xf numFmtId="0" fontId="0" fillId="7" borderId="1" xfId="0" applyFill="1" applyBorder="1" applyAlignment="1">
      <alignment horizontal="left" vertical="center"/>
    </xf>
    <xf numFmtId="0" fontId="0" fillId="7" borderId="21" xfId="0" applyFill="1" applyBorder="1" applyAlignment="1">
      <alignment horizontal="left"/>
    </xf>
    <xf numFmtId="0" fontId="2" fillId="2" borderId="1" xfId="0" applyFont="1" applyFill="1" applyBorder="1" applyAlignment="1">
      <alignment horizontal="center" vertical="center" wrapText="1"/>
    </xf>
    <xf numFmtId="0" fontId="0" fillId="0" borderId="1" xfId="0" applyBorder="1"/>
  </cellXfs>
  <cellStyles count="43">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Normal" xfId="0" builtinId="0"/>
    <cellStyle name="Percent" xfId="2" builtinId="5"/>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BEB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0866477130272841"/>
          <c:y val="0.114895882186688"/>
          <c:w val="0.865371747493677"/>
          <c:h val="0.768595334891836"/>
        </c:manualLayout>
      </c:layout>
      <c:scatterChart>
        <c:scatterStyle val="lineMarker"/>
        <c:varyColors val="0"/>
        <c:ser>
          <c:idx val="0"/>
          <c:order val="0"/>
          <c:tx>
            <c:v> Bachelor's</c:v>
          </c:tx>
          <c:spPr>
            <a:ln>
              <a:prstDash val="solid"/>
            </a:ln>
          </c:spPr>
          <c:marker>
            <c:symbol val="none"/>
          </c:marker>
          <c:dLbls>
            <c:dLbl>
              <c:idx val="0"/>
              <c:layout>
                <c:manualLayout>
                  <c:x val="-0.00669058034412365"/>
                  <c:y val="-0.0562909123144403"/>
                </c:manualLayout>
              </c:layout>
              <c:tx>
                <c:strRef>
                  <c:f>Data!$I$38</c:f>
                  <c:strCache>
                    <c:ptCount val="1"/>
                    <c:pt idx="0">
                      <c:v>307</c:v>
                    </c:pt>
                  </c:strCache>
                </c:strRef>
              </c:tx>
              <c:dLblPos val="r"/>
              <c:showLegendKey val="0"/>
              <c:showVal val="1"/>
              <c:showCatName val="0"/>
              <c:showSerName val="0"/>
              <c:showPercent val="0"/>
              <c:showBubbleSize val="0"/>
            </c:dLbl>
            <c:dLbl>
              <c:idx val="19"/>
              <c:layout>
                <c:manualLayout>
                  <c:x val="-0.0155794692330124"/>
                  <c:y val="-0.0453737155404593"/>
                </c:manualLayout>
              </c:layout>
              <c:tx>
                <c:rich>
                  <a:bodyPr/>
                  <a:lstStyle/>
                  <a:p>
                    <a:r>
                      <a:rPr lang="en-US" sz="1600"/>
                      <a:t>860</a:t>
                    </a:r>
                    <a:endParaRPr lang="en-US"/>
                  </a:p>
                </c:rich>
              </c:tx>
              <c:dLblPos val="r"/>
              <c:showLegendKey val="0"/>
              <c:showVal val="1"/>
              <c:showCatName val="0"/>
              <c:showSerName val="0"/>
              <c:showPercent val="0"/>
              <c:showBubbleSize val="0"/>
            </c:dLbl>
            <c:txPr>
              <a:bodyPr/>
              <a:lstStyle/>
              <a:p>
                <a:pPr>
                  <a:defRPr sz="1600" b="1">
                    <a:solidFill>
                      <a:schemeClr val="accent1"/>
                    </a:solidFill>
                  </a:defRPr>
                </a:pPr>
                <a:endParaRPr lang="en-US"/>
              </a:p>
            </c:txPr>
            <c:showLegendKey val="0"/>
            <c:showVal val="0"/>
            <c:showCatName val="0"/>
            <c:showSerName val="0"/>
            <c:showPercent val="0"/>
            <c:showBubbleSize val="0"/>
          </c:dLbls>
          <c:xVal>
            <c:numRef>
              <c:f>Data!$A$38:$A$58</c:f>
              <c:numCache>
                <c:formatCode>General</c:formatCode>
                <c:ptCount val="21"/>
                <c:pt idx="0">
                  <c:v>1995.0</c:v>
                </c:pt>
                <c:pt idx="1">
                  <c:v>1996.0</c:v>
                </c:pt>
                <c:pt idx="2">
                  <c:v>1997.0</c:v>
                </c:pt>
                <c:pt idx="3">
                  <c:v>1998.0</c:v>
                </c:pt>
                <c:pt idx="4">
                  <c:v>1999.0</c:v>
                </c:pt>
                <c:pt idx="5">
                  <c:v>2000.0</c:v>
                </c:pt>
                <c:pt idx="6">
                  <c:v>2001.0</c:v>
                </c:pt>
                <c:pt idx="7">
                  <c:v>2002.0</c:v>
                </c:pt>
                <c:pt idx="8">
                  <c:v>2003.0</c:v>
                </c:pt>
                <c:pt idx="9">
                  <c:v>2004.0</c:v>
                </c:pt>
                <c:pt idx="10">
                  <c:v>2005.0</c:v>
                </c:pt>
                <c:pt idx="11">
                  <c:v>2006.0</c:v>
                </c:pt>
                <c:pt idx="12">
                  <c:v>2007.0</c:v>
                </c:pt>
                <c:pt idx="13">
                  <c:v>2008.0</c:v>
                </c:pt>
                <c:pt idx="14">
                  <c:v>2009.0</c:v>
                </c:pt>
                <c:pt idx="15">
                  <c:v>2010.0</c:v>
                </c:pt>
                <c:pt idx="16">
                  <c:v>2011.0</c:v>
                </c:pt>
                <c:pt idx="17">
                  <c:v>2012.0</c:v>
                </c:pt>
                <c:pt idx="18">
                  <c:v>2013.0</c:v>
                </c:pt>
                <c:pt idx="19">
                  <c:v>2014.0</c:v>
                </c:pt>
                <c:pt idx="20">
                  <c:v>2015.0</c:v>
                </c:pt>
              </c:numCache>
            </c:numRef>
          </c:xVal>
          <c:yVal>
            <c:numRef>
              <c:f>Data!$J$38:$J$58</c:f>
              <c:numCache>
                <c:formatCode>0.0%</c:formatCode>
                <c:ptCount val="21"/>
                <c:pt idx="0">
                  <c:v>0.078117048346056</c:v>
                </c:pt>
                <c:pt idx="1">
                  <c:v>0.0908852802514405</c:v>
                </c:pt>
                <c:pt idx="2">
                  <c:v>0.0867605633802817</c:v>
                </c:pt>
                <c:pt idx="3">
                  <c:v>0.0951185495118549</c:v>
                </c:pt>
                <c:pt idx="4">
                  <c:v>0.0924219910846954</c:v>
                </c:pt>
                <c:pt idx="5">
                  <c:v>0.0900112866817155</c:v>
                </c:pt>
                <c:pt idx="6">
                  <c:v>0.0867125733231318</c:v>
                </c:pt>
                <c:pt idx="7">
                  <c:v>0.0963517305893358</c:v>
                </c:pt>
                <c:pt idx="8">
                  <c:v>0.0883525243578388</c:v>
                </c:pt>
                <c:pt idx="9">
                  <c:v>0.0877483443708609</c:v>
                </c:pt>
                <c:pt idx="10">
                  <c:v>0.090080971659919</c:v>
                </c:pt>
                <c:pt idx="11">
                  <c:v>0.0859022556390977</c:v>
                </c:pt>
                <c:pt idx="12">
                  <c:v>0.0868953386103782</c:v>
                </c:pt>
                <c:pt idx="13">
                  <c:v>0.0828516377649326</c:v>
                </c:pt>
                <c:pt idx="14">
                  <c:v>0.086234038831555</c:v>
                </c:pt>
                <c:pt idx="15">
                  <c:v>0.0860725177905794</c:v>
                </c:pt>
                <c:pt idx="16">
                  <c:v>0.086570111915734</c:v>
                </c:pt>
                <c:pt idx="17">
                  <c:v>0.0858734333900665</c:v>
                </c:pt>
                <c:pt idx="18">
                  <c:v>0.0994219653179191</c:v>
                </c:pt>
                <c:pt idx="19">
                  <c:v>0.107934336525308</c:v>
                </c:pt>
                <c:pt idx="20">
                  <c:v>0.114209827357238</c:v>
                </c:pt>
              </c:numCache>
            </c:numRef>
          </c:yVal>
          <c:smooth val="0"/>
        </c:ser>
        <c:ser>
          <c:idx val="2"/>
          <c:order val="1"/>
          <c:tx>
            <c:v> PhD</c:v>
          </c:tx>
          <c:spPr>
            <a:ln>
              <a:solidFill>
                <a:schemeClr val="accent2"/>
              </a:solidFill>
            </a:ln>
          </c:spPr>
          <c:marker>
            <c:symbol val="none"/>
          </c:marker>
          <c:dLbls>
            <c:dLbl>
              <c:idx val="0"/>
              <c:layout>
                <c:manualLayout>
                  <c:x val="-0.00816401283172937"/>
                  <c:y val="0.0235636377130215"/>
                </c:manualLayout>
              </c:layout>
              <c:tx>
                <c:strRef>
                  <c:f>Data!$C$38</c:f>
                  <c:strCache>
                    <c:ptCount val="1"/>
                    <c:pt idx="0">
                      <c:v>28</c:v>
                    </c:pt>
                  </c:strCache>
                </c:strRef>
              </c:tx>
              <c:dLblPos val="r"/>
              <c:showLegendKey val="0"/>
              <c:showVal val="1"/>
              <c:showCatName val="0"/>
              <c:showSerName val="0"/>
              <c:showPercent val="0"/>
              <c:showBubbleSize val="0"/>
            </c:dLbl>
            <c:dLbl>
              <c:idx val="19"/>
              <c:layout>
                <c:manualLayout>
                  <c:x val="-0.000756605424322068"/>
                  <c:y val="-0.0113289760348585"/>
                </c:manualLayout>
              </c:layout>
              <c:tx>
                <c:rich>
                  <a:bodyPr/>
                  <a:lstStyle/>
                  <a:p>
                    <a:r>
                      <a:rPr lang="en-US" sz="1600"/>
                      <a:t>67</a:t>
                    </a:r>
                  </a:p>
                </c:rich>
              </c:tx>
              <c:dLblPos val="r"/>
              <c:showLegendKey val="0"/>
              <c:showVal val="1"/>
              <c:showCatName val="0"/>
              <c:showSerName val="0"/>
              <c:showPercent val="0"/>
              <c:showBubbleSize val="0"/>
            </c:dLbl>
            <c:txPr>
              <a:bodyPr/>
              <a:lstStyle/>
              <a:p>
                <a:pPr>
                  <a:defRPr sz="1600" b="1">
                    <a:solidFill>
                      <a:schemeClr val="accent2"/>
                    </a:solidFill>
                  </a:defRPr>
                </a:pPr>
                <a:endParaRPr lang="en-US"/>
              </a:p>
            </c:txPr>
            <c:showLegendKey val="0"/>
            <c:showVal val="0"/>
            <c:showCatName val="0"/>
            <c:showSerName val="0"/>
            <c:showPercent val="0"/>
            <c:showBubbleSize val="0"/>
          </c:dLbls>
          <c:xVal>
            <c:numRef>
              <c:f>Data!$A$38:$A$58</c:f>
              <c:numCache>
                <c:formatCode>General</c:formatCode>
                <c:ptCount val="21"/>
                <c:pt idx="0">
                  <c:v>1995.0</c:v>
                </c:pt>
                <c:pt idx="1">
                  <c:v>1996.0</c:v>
                </c:pt>
                <c:pt idx="2">
                  <c:v>1997.0</c:v>
                </c:pt>
                <c:pt idx="3">
                  <c:v>1998.0</c:v>
                </c:pt>
                <c:pt idx="4">
                  <c:v>1999.0</c:v>
                </c:pt>
                <c:pt idx="5">
                  <c:v>2000.0</c:v>
                </c:pt>
                <c:pt idx="6">
                  <c:v>2001.0</c:v>
                </c:pt>
                <c:pt idx="7">
                  <c:v>2002.0</c:v>
                </c:pt>
                <c:pt idx="8">
                  <c:v>2003.0</c:v>
                </c:pt>
                <c:pt idx="9">
                  <c:v>2004.0</c:v>
                </c:pt>
                <c:pt idx="10">
                  <c:v>2005.0</c:v>
                </c:pt>
                <c:pt idx="11">
                  <c:v>2006.0</c:v>
                </c:pt>
                <c:pt idx="12">
                  <c:v>2007.0</c:v>
                </c:pt>
                <c:pt idx="13">
                  <c:v>2008.0</c:v>
                </c:pt>
                <c:pt idx="14">
                  <c:v>2009.0</c:v>
                </c:pt>
                <c:pt idx="15">
                  <c:v>2010.0</c:v>
                </c:pt>
                <c:pt idx="16">
                  <c:v>2011.0</c:v>
                </c:pt>
                <c:pt idx="17">
                  <c:v>2012.0</c:v>
                </c:pt>
                <c:pt idx="18">
                  <c:v>2013.0</c:v>
                </c:pt>
                <c:pt idx="19">
                  <c:v>2014.0</c:v>
                </c:pt>
                <c:pt idx="20">
                  <c:v>2015.0</c:v>
                </c:pt>
              </c:numCache>
            </c:numRef>
          </c:xVal>
          <c:yVal>
            <c:numRef>
              <c:f>Data!$D$38:$D$58</c:f>
              <c:numCache>
                <c:formatCode>0.0%</c:formatCode>
                <c:ptCount val="21"/>
                <c:pt idx="0">
                  <c:v>0.0298826040554963</c:v>
                </c:pt>
                <c:pt idx="1">
                  <c:v>0.0338983050847458</c:v>
                </c:pt>
                <c:pt idx="2">
                  <c:v>0.0420819490586932</c:v>
                </c:pt>
                <c:pt idx="3">
                  <c:v>0.0357142857142857</c:v>
                </c:pt>
                <c:pt idx="4">
                  <c:v>0.0326370757180157</c:v>
                </c:pt>
                <c:pt idx="5">
                  <c:v>0.0529891304347826</c:v>
                </c:pt>
                <c:pt idx="6">
                  <c:v>0.0486409155937053</c:v>
                </c:pt>
                <c:pt idx="7">
                  <c:v>0.0698051948051948</c:v>
                </c:pt>
                <c:pt idx="8">
                  <c:v>0.0630048465266559</c:v>
                </c:pt>
                <c:pt idx="9">
                  <c:v>0.0473773265651438</c:v>
                </c:pt>
                <c:pt idx="10">
                  <c:v>0.0554649265905383</c:v>
                </c:pt>
                <c:pt idx="11">
                  <c:v>0.056547619047619</c:v>
                </c:pt>
                <c:pt idx="12">
                  <c:v>0.0671232876712329</c:v>
                </c:pt>
                <c:pt idx="13">
                  <c:v>0.0467980295566502</c:v>
                </c:pt>
                <c:pt idx="14">
                  <c:v>0.0482509047044632</c:v>
                </c:pt>
                <c:pt idx="15">
                  <c:v>0.0651920838183935</c:v>
                </c:pt>
                <c:pt idx="16">
                  <c:v>0.061491935483871</c:v>
                </c:pt>
                <c:pt idx="17">
                  <c:v>0.0717017208413002</c:v>
                </c:pt>
                <c:pt idx="18">
                  <c:v>0.059047619047619</c:v>
                </c:pt>
                <c:pt idx="19">
                  <c:v>0.072336265884653</c:v>
                </c:pt>
                <c:pt idx="20">
                  <c:v>0.0606884057971014</c:v>
                </c:pt>
              </c:numCache>
            </c:numRef>
          </c:yVal>
          <c:smooth val="0"/>
        </c:ser>
        <c:ser>
          <c:idx val="1"/>
          <c:order val="2"/>
          <c:tx>
            <c:v>Grad Pop</c:v>
          </c:tx>
          <c:spPr>
            <a:ln>
              <a:solidFill>
                <a:srgbClr val="000000"/>
              </a:solidFill>
              <a:prstDash val="dash"/>
            </a:ln>
          </c:spPr>
          <c:marker>
            <c:symbol val="none"/>
          </c:marker>
          <c:xVal>
            <c:numRef>
              <c:f>Data!$A$97:$A$117</c:f>
              <c:numCache>
                <c:formatCode>0</c:formatCode>
                <c:ptCount val="21"/>
                <c:pt idx="0">
                  <c:v>1995.0</c:v>
                </c:pt>
                <c:pt idx="1">
                  <c:v>1996.0</c:v>
                </c:pt>
                <c:pt idx="2">
                  <c:v>1997.0</c:v>
                </c:pt>
                <c:pt idx="3">
                  <c:v>1998.0</c:v>
                </c:pt>
                <c:pt idx="4">
                  <c:v>1999.0</c:v>
                </c:pt>
                <c:pt idx="5">
                  <c:v>2000.0</c:v>
                </c:pt>
                <c:pt idx="6">
                  <c:v>2001.0</c:v>
                </c:pt>
                <c:pt idx="7">
                  <c:v>2002.0</c:v>
                </c:pt>
                <c:pt idx="8">
                  <c:v>2003.0</c:v>
                </c:pt>
                <c:pt idx="9">
                  <c:v>2004.0</c:v>
                </c:pt>
                <c:pt idx="10">
                  <c:v>2005.0</c:v>
                </c:pt>
                <c:pt idx="11">
                  <c:v>2006.0</c:v>
                </c:pt>
                <c:pt idx="12">
                  <c:v>2007.0</c:v>
                </c:pt>
                <c:pt idx="13">
                  <c:v>2008.0</c:v>
                </c:pt>
                <c:pt idx="14">
                  <c:v>2009.0</c:v>
                </c:pt>
                <c:pt idx="15">
                  <c:v>2010.0</c:v>
                </c:pt>
                <c:pt idx="16">
                  <c:v>2011.0</c:v>
                </c:pt>
                <c:pt idx="17">
                  <c:v>2012.0</c:v>
                </c:pt>
                <c:pt idx="18">
                  <c:v>2013.0</c:v>
                </c:pt>
                <c:pt idx="19">
                  <c:v>2014.0</c:v>
                </c:pt>
                <c:pt idx="20">
                  <c:v>2015.0</c:v>
                </c:pt>
              </c:numCache>
            </c:numRef>
          </c:xVal>
          <c:yVal>
            <c:numRef>
              <c:f>Data!$B$97:$B$117</c:f>
              <c:numCache>
                <c:formatCode>0.00%</c:formatCode>
                <c:ptCount val="21"/>
                <c:pt idx="0">
                  <c:v>0.267495371594816</c:v>
                </c:pt>
                <c:pt idx="1">
                  <c:v>0.269159668304019</c:v>
                </c:pt>
                <c:pt idx="2">
                  <c:v>0.273219978746015</c:v>
                </c:pt>
                <c:pt idx="3">
                  <c:v>0.278761776581427</c:v>
                </c:pt>
                <c:pt idx="4">
                  <c:v>0.285847657751661</c:v>
                </c:pt>
                <c:pt idx="5">
                  <c:v>0.298144594541725</c:v>
                </c:pt>
                <c:pt idx="6">
                  <c:v>0.301745390672598</c:v>
                </c:pt>
                <c:pt idx="7">
                  <c:v>0.308019515038628</c:v>
                </c:pt>
                <c:pt idx="8">
                  <c:v>0.312184706962038</c:v>
                </c:pt>
                <c:pt idx="9">
                  <c:v>0.315098284605843</c:v>
                </c:pt>
                <c:pt idx="10">
                  <c:v>0.317066478295882</c:v>
                </c:pt>
                <c:pt idx="11">
                  <c:v>0.31862513281971</c:v>
                </c:pt>
                <c:pt idx="12">
                  <c:v>0.319775198887508</c:v>
                </c:pt>
                <c:pt idx="13">
                  <c:v>0.321181072810891</c:v>
                </c:pt>
                <c:pt idx="14">
                  <c:v>0.328614510475201</c:v>
                </c:pt>
                <c:pt idx="15">
                  <c:v>0.335871299161603</c:v>
                </c:pt>
                <c:pt idx="16">
                  <c:v>0.342908280128356</c:v>
                </c:pt>
                <c:pt idx="17">
                  <c:v>0.343824754383087</c:v>
                </c:pt>
                <c:pt idx="18">
                  <c:v>0.345386138993399</c:v>
                </c:pt>
                <c:pt idx="19">
                  <c:v>0.347579434929302</c:v>
                </c:pt>
                <c:pt idx="20">
                  <c:v>0.350903103142374</c:v>
                </c:pt>
              </c:numCache>
            </c:numRef>
          </c:yVal>
          <c:smooth val="0"/>
        </c:ser>
        <c:dLbls>
          <c:showLegendKey val="0"/>
          <c:showVal val="0"/>
          <c:showCatName val="0"/>
          <c:showSerName val="0"/>
          <c:showPercent val="0"/>
          <c:showBubbleSize val="0"/>
        </c:dLbls>
        <c:axId val="-2113448984"/>
        <c:axId val="-2113445560"/>
      </c:scatterChart>
      <c:valAx>
        <c:axId val="-2113448984"/>
        <c:scaling>
          <c:orientation val="minMax"/>
          <c:max val="2015.0"/>
          <c:min val="1995.0"/>
        </c:scaling>
        <c:delete val="0"/>
        <c:axPos val="b"/>
        <c:majorGridlines>
          <c:spPr>
            <a:ln>
              <a:prstDash val="sysDot"/>
            </a:ln>
          </c:spPr>
        </c:majorGridlines>
        <c:numFmt formatCode="General" sourceLinked="1"/>
        <c:majorTickMark val="in"/>
        <c:minorTickMark val="none"/>
        <c:tickLblPos val="nextTo"/>
        <c:spPr>
          <a:ln>
            <a:solidFill>
              <a:schemeClr val="tx1"/>
            </a:solidFill>
          </a:ln>
        </c:spPr>
        <c:crossAx val="-2113445560"/>
        <c:crosses val="autoZero"/>
        <c:crossBetween val="midCat"/>
        <c:majorUnit val="5.0"/>
      </c:valAx>
      <c:valAx>
        <c:axId val="-2113445560"/>
        <c:scaling>
          <c:orientation val="minMax"/>
          <c:max val="0.36"/>
          <c:min val="0.0"/>
        </c:scaling>
        <c:delete val="0"/>
        <c:axPos val="l"/>
        <c:majorGridlines>
          <c:spPr>
            <a:ln>
              <a:prstDash val="sysDot"/>
            </a:ln>
          </c:spPr>
        </c:majorGridlines>
        <c:numFmt formatCode="0%" sourceLinked="0"/>
        <c:majorTickMark val="in"/>
        <c:minorTickMark val="none"/>
        <c:tickLblPos val="nextTo"/>
        <c:spPr>
          <a:ln>
            <a:solidFill>
              <a:schemeClr val="tx1"/>
            </a:solidFill>
          </a:ln>
        </c:spPr>
        <c:crossAx val="-2113448984"/>
        <c:crosses val="autoZero"/>
        <c:crossBetween val="midCat"/>
        <c:majorUnit val="0.06"/>
      </c:valAx>
      <c:spPr>
        <a:ln>
          <a:solidFill>
            <a:schemeClr val="tx1"/>
          </a:solidFill>
        </a:ln>
      </c:spPr>
    </c:plotArea>
    <c:legend>
      <c:legendPos val="t"/>
      <c:legendEntry>
        <c:idx val="2"/>
        <c:delete val="1"/>
      </c:legendEntry>
      <c:layout>
        <c:manualLayout>
          <c:xMode val="edge"/>
          <c:yMode val="edge"/>
          <c:x val="0.735622863808691"/>
          <c:y val="0.372943525822628"/>
          <c:w val="0.210263750364538"/>
          <c:h val="0.124623051593089"/>
        </c:manualLayout>
      </c:layout>
      <c:overlay val="1"/>
      <c:spPr>
        <a:solidFill>
          <a:schemeClr val="bg1"/>
        </a:solidFill>
      </c:spPr>
    </c:legend>
    <c:plotVisOnly val="1"/>
    <c:dispBlanksAs val="gap"/>
    <c:showDLblsOverMax val="0"/>
  </c:chart>
  <c:spPr>
    <a:noFill/>
    <a:ln>
      <a:noFill/>
    </a:ln>
  </c:spPr>
  <c:txPr>
    <a:bodyPr/>
    <a:lstStyle/>
    <a:p>
      <a:pPr>
        <a:defRPr sz="1800">
          <a:latin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codeName="Chart1"/>
  <sheetViews>
    <sheetView tabSelected="1" zoomScale="150" workbookViewId="0"/>
  </sheetViews>
  <pageMargins left="0.75" right="0.75" top="1" bottom="1" header="0.5" footer="0.5"/>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576733" cy="58335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0.52329</cdr:x>
      <cdr:y>0.25</cdr:y>
    </cdr:from>
    <cdr:to>
      <cdr:x>0.73425</cdr:x>
      <cdr:y>0.34879</cdr:y>
    </cdr:to>
    <cdr:sp macro="" textlink="">
      <cdr:nvSpPr>
        <cdr:cNvPr id="2" name="TextBox 1"/>
        <cdr:cNvSpPr txBox="1">
          <a:spLocks xmlns:a="http://schemas.openxmlformats.org/drawingml/2006/main" noChangeArrowheads="1"/>
        </cdr:cNvSpPr>
      </cdr:nvSpPr>
      <cdr:spPr bwMode="auto">
        <a:xfrm xmlns:a="http://schemas.openxmlformats.org/drawingml/2006/main">
          <a:off x="4492038" y="1458148"/>
          <a:ext cx="1810925" cy="576203"/>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wrap="square">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600" baseline="0">
              <a:latin typeface="Arial"/>
              <a:cs typeface="Arial"/>
            </a:rPr>
            <a:t>US Graduate-Age </a:t>
          </a:r>
          <a:r>
            <a:rPr lang="en-US" sz="1600">
              <a:latin typeface="Arial"/>
              <a:cs typeface="Arial"/>
            </a:rPr>
            <a:t>URM population</a:t>
          </a:r>
        </a:p>
      </cdr:txBody>
    </cdr:sp>
  </cdr:relSizeAnchor>
  <cdr:relSizeAnchor xmlns:cdr="http://schemas.openxmlformats.org/drawingml/2006/chartDrawing">
    <cdr:from>
      <cdr:x>0.27222</cdr:x>
      <cdr:y>0</cdr:y>
    </cdr:from>
    <cdr:to>
      <cdr:x>0.94093</cdr:x>
      <cdr:y>0.03629</cdr:y>
    </cdr:to>
    <cdr:sp macro="" textlink="">
      <cdr:nvSpPr>
        <cdr:cNvPr id="3" name="TextBox 2"/>
        <cdr:cNvSpPr txBox="1">
          <a:spLocks xmlns:a="http://schemas.openxmlformats.org/drawingml/2006/main" noChangeArrowheads="1"/>
        </cdr:cNvSpPr>
      </cdr:nvSpPr>
      <cdr:spPr bwMode="auto">
        <a:xfrm xmlns:a="http://schemas.openxmlformats.org/drawingml/2006/main">
          <a:off x="2336800" y="0"/>
          <a:ext cx="5740400" cy="211667"/>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wrap="square">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2000" b="1" baseline="0">
              <a:latin typeface="Arial"/>
              <a:cs typeface="Arial"/>
            </a:rPr>
            <a:t>Physics Degrees Earned by Underrepresented Minorities</a:t>
          </a:r>
          <a:endParaRPr lang="en-US" sz="2000" b="1">
            <a:latin typeface="Arial"/>
            <a:cs typeface="Arial"/>
          </a:endParaRPr>
        </a:p>
      </cdr:txBody>
    </cdr:sp>
  </cdr:relSizeAnchor>
  <cdr:relSizeAnchor xmlns:cdr="http://schemas.openxmlformats.org/drawingml/2006/chartDrawing">
    <cdr:from>
      <cdr:x>0.41678</cdr:x>
      <cdr:y>0.95242</cdr:y>
    </cdr:from>
    <cdr:to>
      <cdr:x>1</cdr:x>
      <cdr:y>1</cdr:y>
    </cdr:to>
    <cdr:sp macro="" textlink="">
      <cdr:nvSpPr>
        <cdr:cNvPr id="4" name="Rectangle 3"/>
        <cdr:cNvSpPr/>
      </cdr:nvSpPr>
      <cdr:spPr>
        <a:xfrm xmlns:a="http://schemas.openxmlformats.org/drawingml/2006/main">
          <a:off x="3573982" y="5550095"/>
          <a:ext cx="5001328" cy="277294"/>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r>
            <a:rPr lang="en-US" sz="1200">
              <a:solidFill>
                <a:schemeClr val="tx1"/>
              </a:solidFill>
              <a:latin typeface="Arial"/>
              <a:cs typeface="Arial"/>
            </a:rPr>
            <a:t>Source: IPEDS, US Census,</a:t>
          </a:r>
          <a:r>
            <a:rPr lang="en-US" sz="1200" baseline="0">
              <a:solidFill>
                <a:schemeClr val="tx1"/>
              </a:solidFill>
              <a:latin typeface="Arial"/>
              <a:cs typeface="Arial"/>
            </a:rPr>
            <a:t> and</a:t>
          </a:r>
          <a:r>
            <a:rPr lang="en-US" sz="1200">
              <a:solidFill>
                <a:schemeClr val="tx1"/>
              </a:solidFill>
              <a:latin typeface="Arial"/>
              <a:cs typeface="Arial"/>
            </a:rPr>
            <a:t> APS</a:t>
          </a:r>
        </a:p>
      </cdr:txBody>
    </cdr:sp>
  </cdr:relSizeAnchor>
  <cdr:relSizeAnchor xmlns:cdr="http://schemas.openxmlformats.org/drawingml/2006/chartDrawing">
    <cdr:from>
      <cdr:x>0.09086</cdr:x>
      <cdr:y>0</cdr:y>
    </cdr:from>
    <cdr:to>
      <cdr:x>0.29891</cdr:x>
      <cdr:y>0.11165</cdr:y>
    </cdr:to>
    <cdr:pic>
      <cdr:nvPicPr>
        <cdr:cNvPr id="7"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778932" y="0"/>
          <a:ext cx="1783507" cy="650860"/>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Primaries 1">
      <a:dk1>
        <a:sysClr val="windowText" lastClr="000000"/>
      </a:dk1>
      <a:lt1>
        <a:sysClr val="window" lastClr="FFFFFF"/>
      </a:lt1>
      <a:dk2>
        <a:srgbClr val="1F497D"/>
      </a:dk2>
      <a:lt2>
        <a:srgbClr val="EEECE1"/>
      </a:lt2>
      <a:accent1>
        <a:srgbClr val="0000FF"/>
      </a:accent1>
      <a:accent2>
        <a:srgbClr val="FF0000"/>
      </a:accent2>
      <a:accent3>
        <a:srgbClr val="00FF00"/>
      </a:accent3>
      <a:accent4>
        <a:srgbClr val="800080"/>
      </a:accent4>
      <a:accent5>
        <a:srgbClr val="996633"/>
      </a:accent5>
      <a:accent6>
        <a:srgbClr val="FF8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CC117"/>
  <sheetViews>
    <sheetView showRuler="0" workbookViewId="0">
      <selection activeCell="C70" sqref="C70"/>
    </sheetView>
  </sheetViews>
  <sheetFormatPr baseColWidth="10" defaultColWidth="8.83203125" defaultRowHeight="12" x14ac:dyDescent="0"/>
  <cols>
    <col min="1" max="1" width="13.6640625" customWidth="1"/>
    <col min="2" max="43" width="20" customWidth="1"/>
  </cols>
  <sheetData>
    <row r="1" spans="1:43">
      <c r="A1" t="s">
        <v>0</v>
      </c>
    </row>
    <row r="2" spans="1:43">
      <c r="A2" t="s">
        <v>50</v>
      </c>
    </row>
    <row r="3" spans="1:43">
      <c r="A3" t="s">
        <v>2</v>
      </c>
    </row>
    <row r="4" spans="1:43">
      <c r="A4" t="s">
        <v>1</v>
      </c>
    </row>
    <row r="5" spans="1:43" ht="24">
      <c r="A5" s="19" t="s">
        <v>11</v>
      </c>
      <c r="B5" s="53" t="s">
        <v>12</v>
      </c>
      <c r="C5" s="54"/>
      <c r="D5" s="54"/>
      <c r="E5" s="54"/>
      <c r="F5" s="54"/>
      <c r="G5" s="54"/>
      <c r="H5" s="54"/>
      <c r="I5" s="54"/>
      <c r="J5" s="54"/>
      <c r="K5" s="53" t="s">
        <v>13</v>
      </c>
      <c r="L5" s="54"/>
      <c r="M5" s="54"/>
      <c r="N5" s="54"/>
      <c r="O5" s="54"/>
      <c r="P5" s="54"/>
      <c r="Q5" s="54"/>
      <c r="R5" s="54"/>
      <c r="S5" s="53" t="s">
        <v>14</v>
      </c>
      <c r="T5" s="54"/>
      <c r="U5" s="54"/>
      <c r="V5" s="54"/>
      <c r="W5" s="54"/>
      <c r="X5" s="54"/>
      <c r="Y5" s="54"/>
      <c r="Z5" s="54"/>
      <c r="AA5" s="54"/>
      <c r="AB5" s="54"/>
      <c r="AC5" s="54"/>
      <c r="AD5" s="53" t="s">
        <v>15</v>
      </c>
      <c r="AE5" s="54"/>
      <c r="AF5" s="54"/>
      <c r="AG5" s="54"/>
      <c r="AH5" s="54"/>
      <c r="AI5" s="54"/>
      <c r="AJ5" s="54"/>
      <c r="AK5" s="54"/>
      <c r="AL5" s="54"/>
      <c r="AM5" s="54"/>
      <c r="AN5" s="54"/>
      <c r="AO5" s="54"/>
      <c r="AP5" s="54"/>
      <c r="AQ5" s="54"/>
    </row>
    <row r="6" spans="1:43" ht="36">
      <c r="A6" s="19" t="s">
        <v>3</v>
      </c>
      <c r="B6" s="19" t="s">
        <v>4</v>
      </c>
      <c r="C6" s="19" t="s">
        <v>5</v>
      </c>
      <c r="D6" s="19" t="s">
        <v>6</v>
      </c>
      <c r="E6" s="19" t="s">
        <v>7</v>
      </c>
      <c r="F6" s="19" t="s">
        <v>8</v>
      </c>
      <c r="G6" s="53" t="s">
        <v>9</v>
      </c>
      <c r="H6" s="54"/>
      <c r="I6" s="53" t="s">
        <v>10</v>
      </c>
      <c r="J6" s="54"/>
      <c r="K6" s="19" t="s">
        <v>4</v>
      </c>
      <c r="L6" s="19" t="s">
        <v>5</v>
      </c>
      <c r="M6" s="19" t="s">
        <v>6</v>
      </c>
      <c r="N6" s="19" t="s">
        <v>7</v>
      </c>
      <c r="O6" s="19" t="s">
        <v>8</v>
      </c>
      <c r="P6" s="19" t="s">
        <v>9</v>
      </c>
      <c r="Q6" s="53" t="s">
        <v>10</v>
      </c>
      <c r="R6" s="54"/>
      <c r="S6" s="19" t="s">
        <v>4</v>
      </c>
      <c r="T6" s="53" t="s">
        <v>5</v>
      </c>
      <c r="U6" s="54"/>
      <c r="V6" s="19" t="s">
        <v>6</v>
      </c>
      <c r="W6" s="19" t="s">
        <v>7</v>
      </c>
      <c r="X6" s="53" t="s">
        <v>8</v>
      </c>
      <c r="Y6" s="54"/>
      <c r="Z6" s="53" t="s">
        <v>9</v>
      </c>
      <c r="AA6" s="54"/>
      <c r="AB6" s="53" t="s">
        <v>10</v>
      </c>
      <c r="AC6" s="54"/>
      <c r="AD6" s="53" t="s">
        <v>4</v>
      </c>
      <c r="AE6" s="54"/>
      <c r="AF6" s="53" t="s">
        <v>5</v>
      </c>
      <c r="AG6" s="54"/>
      <c r="AH6" s="53" t="s">
        <v>6</v>
      </c>
      <c r="AI6" s="54"/>
      <c r="AJ6" s="53" t="s">
        <v>7</v>
      </c>
      <c r="AK6" s="54"/>
      <c r="AL6" s="53" t="s">
        <v>8</v>
      </c>
      <c r="AM6" s="54"/>
      <c r="AN6" s="53" t="s">
        <v>9</v>
      </c>
      <c r="AO6" s="54"/>
      <c r="AP6" s="53" t="s">
        <v>10</v>
      </c>
      <c r="AQ6" s="54"/>
    </row>
    <row r="7" spans="1:43" ht="48">
      <c r="A7" s="19" t="s">
        <v>16</v>
      </c>
      <c r="B7" s="19" t="s">
        <v>17</v>
      </c>
      <c r="C7" s="19" t="s">
        <v>17</v>
      </c>
      <c r="D7" s="19" t="s">
        <v>17</v>
      </c>
      <c r="E7" s="19" t="s">
        <v>17</v>
      </c>
      <c r="F7" s="19" t="s">
        <v>17</v>
      </c>
      <c r="G7" s="19" t="s">
        <v>17</v>
      </c>
      <c r="H7" s="19" t="s">
        <v>18</v>
      </c>
      <c r="I7" s="19" t="s">
        <v>17</v>
      </c>
      <c r="J7" s="19" t="s">
        <v>18</v>
      </c>
      <c r="K7" s="19" t="s">
        <v>17</v>
      </c>
      <c r="L7" s="19" t="s">
        <v>17</v>
      </c>
      <c r="M7" s="19" t="s">
        <v>17</v>
      </c>
      <c r="N7" s="19" t="s">
        <v>17</v>
      </c>
      <c r="O7" s="19" t="s">
        <v>17</v>
      </c>
      <c r="P7" s="19" t="s">
        <v>17</v>
      </c>
      <c r="Q7" s="19" t="s">
        <v>17</v>
      </c>
      <c r="R7" s="19" t="s">
        <v>18</v>
      </c>
      <c r="S7" s="19" t="s">
        <v>17</v>
      </c>
      <c r="T7" s="19" t="s">
        <v>17</v>
      </c>
      <c r="U7" s="19" t="s">
        <v>18</v>
      </c>
      <c r="V7" s="19" t="s">
        <v>17</v>
      </c>
      <c r="W7" s="19" t="s">
        <v>17</v>
      </c>
      <c r="X7" s="19" t="s">
        <v>17</v>
      </c>
      <c r="Y7" s="19" t="s">
        <v>18</v>
      </c>
      <c r="Z7" s="19" t="s">
        <v>17</v>
      </c>
      <c r="AA7" s="19" t="s">
        <v>18</v>
      </c>
      <c r="AB7" s="19" t="s">
        <v>17</v>
      </c>
      <c r="AC7" s="19" t="s">
        <v>18</v>
      </c>
      <c r="AD7" s="19" t="s">
        <v>17</v>
      </c>
      <c r="AE7" s="19" t="s">
        <v>18</v>
      </c>
      <c r="AF7" s="19" t="s">
        <v>17</v>
      </c>
      <c r="AG7" s="19" t="s">
        <v>18</v>
      </c>
      <c r="AH7" s="19" t="s">
        <v>17</v>
      </c>
      <c r="AI7" s="19" t="s">
        <v>18</v>
      </c>
      <c r="AJ7" s="19" t="s">
        <v>17</v>
      </c>
      <c r="AK7" s="19" t="s">
        <v>18</v>
      </c>
      <c r="AL7" s="19" t="s">
        <v>17</v>
      </c>
      <c r="AM7" s="19" t="s">
        <v>18</v>
      </c>
      <c r="AN7" s="19" t="s">
        <v>17</v>
      </c>
      <c r="AO7" s="19" t="s">
        <v>18</v>
      </c>
      <c r="AP7" s="19" t="s">
        <v>17</v>
      </c>
      <c r="AQ7" s="19" t="s">
        <v>18</v>
      </c>
    </row>
    <row r="8" spans="1:43">
      <c r="A8" s="1" t="s">
        <v>19</v>
      </c>
      <c r="B8" s="20" t="s">
        <v>16</v>
      </c>
      <c r="C8" s="20" t="s">
        <v>16</v>
      </c>
      <c r="D8" s="20" t="s">
        <v>16</v>
      </c>
      <c r="E8" s="20" t="s">
        <v>16</v>
      </c>
      <c r="F8" s="20" t="s">
        <v>16</v>
      </c>
      <c r="G8" s="20" t="s">
        <v>16</v>
      </c>
      <c r="H8" s="20" t="s">
        <v>16</v>
      </c>
      <c r="I8" s="20" t="s">
        <v>16</v>
      </c>
      <c r="J8" s="20" t="s">
        <v>16</v>
      </c>
      <c r="K8" s="20" t="s">
        <v>16</v>
      </c>
      <c r="L8" s="20" t="s">
        <v>16</v>
      </c>
      <c r="M8" s="20" t="s">
        <v>16</v>
      </c>
      <c r="N8" s="20" t="s">
        <v>16</v>
      </c>
      <c r="O8" s="20" t="s">
        <v>16</v>
      </c>
      <c r="P8" s="20" t="s">
        <v>16</v>
      </c>
      <c r="Q8" s="20" t="s">
        <v>16</v>
      </c>
      <c r="R8" s="20" t="s">
        <v>16</v>
      </c>
      <c r="S8" s="20" t="s">
        <v>16</v>
      </c>
      <c r="T8" s="20" t="s">
        <v>16</v>
      </c>
      <c r="U8" s="20" t="s">
        <v>16</v>
      </c>
      <c r="V8" s="20" t="s">
        <v>16</v>
      </c>
      <c r="W8" s="20" t="s">
        <v>16</v>
      </c>
      <c r="X8" s="20" t="s">
        <v>16</v>
      </c>
      <c r="Y8" s="20" t="s">
        <v>16</v>
      </c>
      <c r="Z8" s="20" t="s">
        <v>16</v>
      </c>
      <c r="AA8" s="20" t="s">
        <v>16</v>
      </c>
      <c r="AB8" s="20" t="s">
        <v>16</v>
      </c>
      <c r="AC8" s="20" t="s">
        <v>16</v>
      </c>
      <c r="AD8" s="20" t="s">
        <v>16</v>
      </c>
      <c r="AE8" s="20" t="s">
        <v>16</v>
      </c>
      <c r="AF8" s="20" t="s">
        <v>16</v>
      </c>
      <c r="AG8" s="20" t="s">
        <v>16</v>
      </c>
      <c r="AH8" s="20" t="s">
        <v>16</v>
      </c>
      <c r="AI8" s="20" t="s">
        <v>16</v>
      </c>
      <c r="AJ8" s="20" t="s">
        <v>16</v>
      </c>
      <c r="AK8" s="20" t="s">
        <v>16</v>
      </c>
      <c r="AL8" s="20" t="s">
        <v>16</v>
      </c>
      <c r="AM8" s="20" t="s">
        <v>16</v>
      </c>
      <c r="AN8" s="20" t="s">
        <v>16</v>
      </c>
      <c r="AO8" s="20" t="s">
        <v>16</v>
      </c>
      <c r="AP8" s="20" t="s">
        <v>16</v>
      </c>
      <c r="AQ8" s="20" t="s">
        <v>16</v>
      </c>
    </row>
    <row r="9" spans="1:43">
      <c r="A9" s="2" t="s">
        <v>20</v>
      </c>
      <c r="B9" s="3">
        <v>1</v>
      </c>
      <c r="C9" s="3">
        <v>152</v>
      </c>
      <c r="D9" s="3">
        <v>11</v>
      </c>
      <c r="E9" s="3">
        <v>16</v>
      </c>
      <c r="F9" s="3">
        <v>47</v>
      </c>
      <c r="G9" s="3">
        <v>547</v>
      </c>
      <c r="H9" s="20"/>
      <c r="I9" s="3">
        <v>710</v>
      </c>
      <c r="J9" s="20"/>
      <c r="K9" s="20"/>
      <c r="L9" s="20"/>
      <c r="M9" s="20"/>
      <c r="N9" s="20"/>
      <c r="O9" s="20"/>
      <c r="P9" s="20"/>
      <c r="Q9" s="20"/>
      <c r="R9" s="20"/>
      <c r="S9" s="3">
        <v>4</v>
      </c>
      <c r="T9" s="3">
        <v>103</v>
      </c>
      <c r="U9" s="20"/>
      <c r="V9" s="3">
        <v>43</v>
      </c>
      <c r="W9" s="3">
        <v>39</v>
      </c>
      <c r="X9" s="3">
        <v>55</v>
      </c>
      <c r="Y9" s="20"/>
      <c r="Z9" s="3">
        <v>710</v>
      </c>
      <c r="AA9" s="20"/>
      <c r="AB9" s="3">
        <v>989</v>
      </c>
      <c r="AC9" s="20"/>
      <c r="AD9" s="3">
        <v>13</v>
      </c>
      <c r="AE9" s="20"/>
      <c r="AF9" s="3">
        <v>235</v>
      </c>
      <c r="AG9" s="20"/>
      <c r="AH9" s="3">
        <v>182</v>
      </c>
      <c r="AI9" s="20"/>
      <c r="AJ9" s="3">
        <v>112</v>
      </c>
      <c r="AK9" s="20"/>
      <c r="AL9" s="3">
        <v>117</v>
      </c>
      <c r="AM9" s="20"/>
      <c r="AN9" s="3">
        <v>241</v>
      </c>
      <c r="AO9" s="20"/>
      <c r="AP9" s="3">
        <v>3271</v>
      </c>
      <c r="AQ9" s="20"/>
    </row>
    <row r="10" spans="1:43">
      <c r="A10" s="2" t="s">
        <v>21</v>
      </c>
      <c r="B10" s="3">
        <v>3</v>
      </c>
      <c r="C10" s="3">
        <v>121</v>
      </c>
      <c r="D10" s="3">
        <v>12</v>
      </c>
      <c r="E10" s="3">
        <v>17</v>
      </c>
      <c r="F10" s="3">
        <v>63</v>
      </c>
      <c r="G10" s="3">
        <v>587</v>
      </c>
      <c r="H10" s="20"/>
      <c r="I10" s="3">
        <v>728</v>
      </c>
      <c r="J10" s="20"/>
      <c r="K10" s="20"/>
      <c r="L10" s="20"/>
      <c r="M10" s="20"/>
      <c r="N10" s="20"/>
      <c r="O10" s="20"/>
      <c r="P10" s="20"/>
      <c r="Q10" s="20"/>
      <c r="R10" s="20"/>
      <c r="S10" s="3">
        <v>2</v>
      </c>
      <c r="T10" s="3">
        <v>82</v>
      </c>
      <c r="U10" s="20"/>
      <c r="V10" s="3">
        <v>32</v>
      </c>
      <c r="W10" s="3">
        <v>41</v>
      </c>
      <c r="X10" s="3">
        <v>68</v>
      </c>
      <c r="Y10" s="20"/>
      <c r="Z10" s="3">
        <v>626</v>
      </c>
      <c r="AA10" s="20"/>
      <c r="AB10" s="3">
        <v>942</v>
      </c>
      <c r="AC10" s="20"/>
      <c r="AD10" s="3">
        <v>22</v>
      </c>
      <c r="AE10" s="20"/>
      <c r="AF10" s="3">
        <v>257</v>
      </c>
      <c r="AG10" s="20"/>
      <c r="AH10" s="3">
        <v>186</v>
      </c>
      <c r="AI10" s="20"/>
      <c r="AJ10" s="3">
        <v>139</v>
      </c>
      <c r="AK10" s="20"/>
      <c r="AL10" s="3">
        <v>127</v>
      </c>
      <c r="AM10" s="20"/>
      <c r="AN10" s="3">
        <v>212</v>
      </c>
      <c r="AO10" s="20"/>
      <c r="AP10" s="3">
        <v>3087</v>
      </c>
      <c r="AQ10" s="20"/>
    </row>
    <row r="11" spans="1:43">
      <c r="A11" s="2" t="s">
        <v>22</v>
      </c>
      <c r="B11" s="3">
        <v>2</v>
      </c>
      <c r="C11" s="3">
        <v>108</v>
      </c>
      <c r="D11" s="3">
        <v>13</v>
      </c>
      <c r="E11" s="3">
        <v>23</v>
      </c>
      <c r="F11" s="3">
        <v>68</v>
      </c>
      <c r="G11" s="3">
        <v>565</v>
      </c>
      <c r="H11" s="20"/>
      <c r="I11" s="3">
        <v>689</v>
      </c>
      <c r="J11" s="20"/>
      <c r="K11" s="20"/>
      <c r="L11" s="20"/>
      <c r="M11" s="20"/>
      <c r="N11" s="20"/>
      <c r="O11" s="20"/>
      <c r="P11" s="20"/>
      <c r="Q11" s="20"/>
      <c r="R11" s="20"/>
      <c r="S11" s="3">
        <v>2</v>
      </c>
      <c r="T11" s="3">
        <v>80</v>
      </c>
      <c r="U11" s="20"/>
      <c r="V11" s="3">
        <v>42</v>
      </c>
      <c r="W11" s="3">
        <v>37</v>
      </c>
      <c r="X11" s="3">
        <v>36</v>
      </c>
      <c r="Y11" s="20"/>
      <c r="Z11" s="3">
        <v>579</v>
      </c>
      <c r="AA11" s="20"/>
      <c r="AB11" s="3">
        <v>800</v>
      </c>
      <c r="AC11" s="20"/>
      <c r="AD11" s="3">
        <v>15</v>
      </c>
      <c r="AE11" s="20"/>
      <c r="AF11" s="3">
        <v>228</v>
      </c>
      <c r="AG11" s="20"/>
      <c r="AH11" s="3">
        <v>158</v>
      </c>
      <c r="AI11" s="20"/>
      <c r="AJ11" s="3">
        <v>135</v>
      </c>
      <c r="AK11" s="20"/>
      <c r="AL11" s="3">
        <v>120</v>
      </c>
      <c r="AM11" s="20"/>
      <c r="AN11" s="3">
        <v>193</v>
      </c>
      <c r="AO11" s="20"/>
      <c r="AP11" s="3">
        <v>2894</v>
      </c>
      <c r="AQ11" s="20"/>
    </row>
    <row r="12" spans="1:43">
      <c r="A12" s="2" t="s">
        <v>23</v>
      </c>
      <c r="B12" s="3">
        <v>5</v>
      </c>
      <c r="C12" s="3">
        <v>81</v>
      </c>
      <c r="D12" s="3">
        <v>13</v>
      </c>
      <c r="E12" s="3">
        <v>13</v>
      </c>
      <c r="F12" s="3">
        <v>62</v>
      </c>
      <c r="G12" s="3">
        <v>572</v>
      </c>
      <c r="H12" s="20"/>
      <c r="I12" s="3">
        <v>694</v>
      </c>
      <c r="J12" s="20"/>
      <c r="K12" s="20"/>
      <c r="L12" s="20"/>
      <c r="M12" s="20"/>
      <c r="N12" s="20"/>
      <c r="O12" s="20"/>
      <c r="P12" s="20"/>
      <c r="Q12" s="20"/>
      <c r="R12" s="20"/>
      <c r="S12" s="3">
        <v>2</v>
      </c>
      <c r="T12" s="3">
        <v>63</v>
      </c>
      <c r="U12" s="20"/>
      <c r="V12" s="3">
        <v>35</v>
      </c>
      <c r="W12" s="3">
        <v>36</v>
      </c>
      <c r="X12" s="3">
        <v>55</v>
      </c>
      <c r="Y12" s="20"/>
      <c r="Z12" s="3">
        <v>537</v>
      </c>
      <c r="AA12" s="20"/>
      <c r="AB12" s="3">
        <v>745</v>
      </c>
      <c r="AC12" s="20"/>
      <c r="AD12" s="3">
        <v>15</v>
      </c>
      <c r="AE12" s="20"/>
      <c r="AF12" s="3">
        <v>220</v>
      </c>
      <c r="AG12" s="20"/>
      <c r="AH12" s="3">
        <v>188</v>
      </c>
      <c r="AI12" s="20"/>
      <c r="AJ12" s="3">
        <v>138</v>
      </c>
      <c r="AK12" s="20"/>
      <c r="AL12" s="3">
        <v>114</v>
      </c>
      <c r="AM12" s="20"/>
      <c r="AN12" s="3">
        <v>194</v>
      </c>
      <c r="AO12" s="20"/>
      <c r="AP12" s="3">
        <v>2910</v>
      </c>
      <c r="AQ12" s="20"/>
    </row>
    <row r="13" spans="1:43">
      <c r="A13" s="2" t="s">
        <v>24</v>
      </c>
      <c r="B13" s="3">
        <v>2</v>
      </c>
      <c r="C13" s="3">
        <v>58</v>
      </c>
      <c r="D13" s="3">
        <v>7</v>
      </c>
      <c r="E13" s="3">
        <v>16</v>
      </c>
      <c r="F13" s="3">
        <v>50</v>
      </c>
      <c r="G13" s="3">
        <v>537</v>
      </c>
      <c r="H13" s="20"/>
      <c r="I13" s="3">
        <v>633</v>
      </c>
      <c r="J13" s="20"/>
      <c r="K13" s="20"/>
      <c r="L13" s="20"/>
      <c r="M13" s="20"/>
      <c r="N13" s="20"/>
      <c r="O13" s="20"/>
      <c r="P13" s="20"/>
      <c r="Q13" s="20"/>
      <c r="R13" s="20"/>
      <c r="S13" s="20"/>
      <c r="T13" s="3">
        <v>70</v>
      </c>
      <c r="U13" s="20"/>
      <c r="V13" s="3">
        <v>39</v>
      </c>
      <c r="W13" s="3">
        <v>34</v>
      </c>
      <c r="X13" s="3">
        <v>71</v>
      </c>
      <c r="Y13" s="20"/>
      <c r="Z13" s="3">
        <v>512</v>
      </c>
      <c r="AA13" s="20"/>
      <c r="AB13" s="3">
        <v>700</v>
      </c>
      <c r="AC13" s="20"/>
      <c r="AD13" s="3">
        <v>21</v>
      </c>
      <c r="AE13" s="20"/>
      <c r="AF13" s="3">
        <v>212</v>
      </c>
      <c r="AG13" s="20"/>
      <c r="AH13" s="3">
        <v>163</v>
      </c>
      <c r="AI13" s="20"/>
      <c r="AJ13" s="3">
        <v>127</v>
      </c>
      <c r="AK13" s="20"/>
      <c r="AL13" s="3">
        <v>118</v>
      </c>
      <c r="AM13" s="20"/>
      <c r="AN13" s="3">
        <v>170</v>
      </c>
      <c r="AO13" s="20"/>
      <c r="AP13" s="3">
        <v>2724</v>
      </c>
      <c r="AQ13" s="20"/>
    </row>
    <row r="14" spans="1:43">
      <c r="A14" s="2" t="s">
        <v>25</v>
      </c>
      <c r="B14" s="20"/>
      <c r="C14" s="3">
        <v>56</v>
      </c>
      <c r="D14" s="3">
        <v>19</v>
      </c>
      <c r="E14" s="3">
        <v>20</v>
      </c>
      <c r="F14" s="3">
        <v>60</v>
      </c>
      <c r="G14" s="3">
        <v>513</v>
      </c>
      <c r="H14" s="20"/>
      <c r="I14" s="3">
        <v>581</v>
      </c>
      <c r="J14" s="20"/>
      <c r="K14" s="20"/>
      <c r="L14" s="20"/>
      <c r="M14" s="20"/>
      <c r="N14" s="20"/>
      <c r="O14" s="20"/>
      <c r="P14" s="20"/>
      <c r="Q14" s="20"/>
      <c r="R14" s="20"/>
      <c r="S14" s="3">
        <v>3</v>
      </c>
      <c r="T14" s="3">
        <v>56</v>
      </c>
      <c r="U14" s="20"/>
      <c r="V14" s="3">
        <v>45</v>
      </c>
      <c r="W14" s="3">
        <v>37</v>
      </c>
      <c r="X14" s="3">
        <v>51</v>
      </c>
      <c r="Y14" s="20"/>
      <c r="Z14" s="3">
        <v>498</v>
      </c>
      <c r="AA14" s="20"/>
      <c r="AB14" s="3">
        <v>616</v>
      </c>
      <c r="AC14" s="20"/>
      <c r="AD14" s="3">
        <v>15</v>
      </c>
      <c r="AE14" s="20"/>
      <c r="AF14" s="3">
        <v>236</v>
      </c>
      <c r="AG14" s="20"/>
      <c r="AH14" s="3">
        <v>161</v>
      </c>
      <c r="AI14" s="20"/>
      <c r="AJ14" s="3">
        <v>143</v>
      </c>
      <c r="AK14" s="20"/>
      <c r="AL14" s="3">
        <v>160</v>
      </c>
      <c r="AM14" s="20"/>
      <c r="AN14" s="3">
        <v>176</v>
      </c>
      <c r="AO14" s="20"/>
      <c r="AP14" s="3">
        <v>2829</v>
      </c>
      <c r="AQ14" s="20"/>
    </row>
    <row r="15" spans="1:43">
      <c r="A15" s="2" t="s">
        <v>26</v>
      </c>
      <c r="B15" s="20"/>
      <c r="C15" s="3">
        <v>76</v>
      </c>
      <c r="D15" s="3">
        <v>16</v>
      </c>
      <c r="E15" s="3">
        <v>18</v>
      </c>
      <c r="F15" s="3">
        <v>57</v>
      </c>
      <c r="G15" s="3">
        <v>507</v>
      </c>
      <c r="H15" s="20"/>
      <c r="I15" s="3">
        <v>532</v>
      </c>
      <c r="J15" s="20"/>
      <c r="K15" s="20"/>
      <c r="L15" s="20"/>
      <c r="M15" s="20"/>
      <c r="N15" s="20"/>
      <c r="O15" s="20"/>
      <c r="P15" s="20"/>
      <c r="Q15" s="20"/>
      <c r="R15" s="20"/>
      <c r="S15" s="3">
        <v>3</v>
      </c>
      <c r="T15" s="3">
        <v>62</v>
      </c>
      <c r="U15" s="20"/>
      <c r="V15" s="3">
        <v>42</v>
      </c>
      <c r="W15" s="3">
        <v>40</v>
      </c>
      <c r="X15" s="3">
        <v>50</v>
      </c>
      <c r="Y15" s="20"/>
      <c r="Z15" s="3">
        <v>587</v>
      </c>
      <c r="AA15" s="3">
        <v>1</v>
      </c>
      <c r="AB15" s="3">
        <v>663</v>
      </c>
      <c r="AC15" s="3">
        <v>1</v>
      </c>
      <c r="AD15" s="3">
        <v>23</v>
      </c>
      <c r="AE15" s="3">
        <v>1</v>
      </c>
      <c r="AF15" s="3">
        <v>202</v>
      </c>
      <c r="AG15" s="3">
        <v>15</v>
      </c>
      <c r="AH15" s="3">
        <v>141</v>
      </c>
      <c r="AI15" s="3">
        <v>5</v>
      </c>
      <c r="AJ15" s="3">
        <v>162</v>
      </c>
      <c r="AK15" s="3">
        <v>8</v>
      </c>
      <c r="AL15" s="3">
        <v>172</v>
      </c>
      <c r="AM15" s="3">
        <v>14</v>
      </c>
      <c r="AN15" s="3">
        <v>197</v>
      </c>
      <c r="AO15" s="3">
        <v>19</v>
      </c>
      <c r="AP15" s="3">
        <v>2933</v>
      </c>
      <c r="AQ15" s="3">
        <v>245</v>
      </c>
    </row>
    <row r="16" spans="1:43">
      <c r="A16" s="2" t="s">
        <v>27</v>
      </c>
      <c r="B16" s="3">
        <v>2</v>
      </c>
      <c r="C16" s="3">
        <v>45</v>
      </c>
      <c r="D16" s="3">
        <v>22</v>
      </c>
      <c r="E16" s="3">
        <v>19</v>
      </c>
      <c r="F16" s="3">
        <v>45</v>
      </c>
      <c r="G16" s="3">
        <v>501</v>
      </c>
      <c r="H16" s="20"/>
      <c r="I16" s="3">
        <v>483</v>
      </c>
      <c r="J16" s="20"/>
      <c r="K16" s="20"/>
      <c r="L16" s="20"/>
      <c r="M16" s="20"/>
      <c r="N16" s="20"/>
      <c r="O16" s="20"/>
      <c r="P16" s="20"/>
      <c r="Q16" s="20"/>
      <c r="R16" s="20"/>
      <c r="S16" s="3">
        <v>4</v>
      </c>
      <c r="T16" s="3">
        <v>68</v>
      </c>
      <c r="U16" s="20"/>
      <c r="V16" s="3">
        <v>39</v>
      </c>
      <c r="W16" s="3">
        <v>59</v>
      </c>
      <c r="X16" s="3">
        <v>58</v>
      </c>
      <c r="Y16" s="20"/>
      <c r="Z16" s="3">
        <v>542</v>
      </c>
      <c r="AA16" s="20"/>
      <c r="AB16" s="3">
        <v>648</v>
      </c>
      <c r="AC16" s="3">
        <v>1</v>
      </c>
      <c r="AD16" s="3">
        <v>24</v>
      </c>
      <c r="AE16" s="3">
        <v>3</v>
      </c>
      <c r="AF16" s="3">
        <v>222</v>
      </c>
      <c r="AG16" s="3">
        <v>17</v>
      </c>
      <c r="AH16" s="3">
        <v>193</v>
      </c>
      <c r="AI16" s="3">
        <v>7</v>
      </c>
      <c r="AJ16" s="3">
        <v>176</v>
      </c>
      <c r="AK16" s="3">
        <v>9</v>
      </c>
      <c r="AL16" s="3">
        <v>220</v>
      </c>
      <c r="AM16" s="3">
        <v>32</v>
      </c>
      <c r="AN16" s="3">
        <v>187</v>
      </c>
      <c r="AO16" s="3">
        <v>21</v>
      </c>
      <c r="AP16" s="3">
        <v>3073</v>
      </c>
      <c r="AQ16" s="3">
        <v>300</v>
      </c>
    </row>
    <row r="17" spans="1:81">
      <c r="A17" s="2" t="s">
        <v>28</v>
      </c>
      <c r="B17" s="20"/>
      <c r="C17" s="3">
        <v>54</v>
      </c>
      <c r="D17" s="3">
        <v>18</v>
      </c>
      <c r="E17" s="3">
        <v>21</v>
      </c>
      <c r="F17" s="3">
        <v>66</v>
      </c>
      <c r="G17" s="3">
        <v>520</v>
      </c>
      <c r="H17" s="3">
        <v>1</v>
      </c>
      <c r="I17" s="3">
        <v>460</v>
      </c>
      <c r="J17" s="20"/>
      <c r="K17" s="20"/>
      <c r="L17" s="20"/>
      <c r="M17" s="20"/>
      <c r="N17" s="20"/>
      <c r="O17" s="20"/>
      <c r="P17" s="20"/>
      <c r="Q17" s="20"/>
      <c r="R17" s="20"/>
      <c r="S17" s="3">
        <v>6</v>
      </c>
      <c r="T17" s="3">
        <v>65</v>
      </c>
      <c r="U17" s="20"/>
      <c r="V17" s="3">
        <v>33</v>
      </c>
      <c r="W17" s="3">
        <v>42</v>
      </c>
      <c r="X17" s="3">
        <v>80</v>
      </c>
      <c r="Y17" s="20"/>
      <c r="Z17" s="3">
        <v>625</v>
      </c>
      <c r="AA17" s="3">
        <v>1</v>
      </c>
      <c r="AB17" s="3">
        <v>682</v>
      </c>
      <c r="AC17" s="20"/>
      <c r="AD17" s="3">
        <v>22</v>
      </c>
      <c r="AE17" s="20"/>
      <c r="AF17" s="3">
        <v>236</v>
      </c>
      <c r="AG17" s="3">
        <v>23</v>
      </c>
      <c r="AH17" s="3">
        <v>152</v>
      </c>
      <c r="AI17" s="3">
        <v>6</v>
      </c>
      <c r="AJ17" s="3">
        <v>204</v>
      </c>
      <c r="AK17" s="3">
        <v>15</v>
      </c>
      <c r="AL17" s="3">
        <v>289</v>
      </c>
      <c r="AM17" s="3">
        <v>19</v>
      </c>
      <c r="AN17" s="3">
        <v>183</v>
      </c>
      <c r="AO17" s="3">
        <v>21</v>
      </c>
      <c r="AP17" s="3">
        <v>3290</v>
      </c>
      <c r="AQ17" s="3">
        <v>260</v>
      </c>
    </row>
    <row r="18" spans="1:81">
      <c r="A18" s="2" t="s">
        <v>29</v>
      </c>
      <c r="B18" s="3">
        <v>3</v>
      </c>
      <c r="C18" s="3">
        <v>39</v>
      </c>
      <c r="D18" s="3">
        <v>12</v>
      </c>
      <c r="E18" s="3">
        <v>13</v>
      </c>
      <c r="F18" s="3">
        <v>63</v>
      </c>
      <c r="G18" s="3">
        <v>570</v>
      </c>
      <c r="H18" s="20"/>
      <c r="I18" s="3">
        <v>461</v>
      </c>
      <c r="J18" s="20"/>
      <c r="K18" s="20"/>
      <c r="L18" s="20"/>
      <c r="M18" s="20"/>
      <c r="N18" s="20"/>
      <c r="O18" s="20"/>
      <c r="P18" s="20"/>
      <c r="Q18" s="20"/>
      <c r="R18" s="20"/>
      <c r="S18" s="3">
        <v>5</v>
      </c>
      <c r="T18" s="3">
        <v>67</v>
      </c>
      <c r="U18" s="20"/>
      <c r="V18" s="3">
        <v>28</v>
      </c>
      <c r="W18" s="3">
        <v>47</v>
      </c>
      <c r="X18" s="3">
        <v>96</v>
      </c>
      <c r="Y18" s="20"/>
      <c r="Z18" s="3">
        <v>660</v>
      </c>
      <c r="AA18" s="20"/>
      <c r="AB18" s="3">
        <v>839</v>
      </c>
      <c r="AC18" s="20"/>
      <c r="AD18" s="3">
        <v>22</v>
      </c>
      <c r="AE18" s="3">
        <v>1</v>
      </c>
      <c r="AF18" s="3">
        <v>253</v>
      </c>
      <c r="AG18" s="3">
        <v>40</v>
      </c>
      <c r="AH18" s="3">
        <v>173</v>
      </c>
      <c r="AI18" s="3">
        <v>8</v>
      </c>
      <c r="AJ18" s="3">
        <v>207</v>
      </c>
      <c r="AK18" s="3">
        <v>13</v>
      </c>
      <c r="AL18" s="3">
        <v>261</v>
      </c>
      <c r="AM18" s="3">
        <v>23</v>
      </c>
      <c r="AN18" s="3">
        <v>208</v>
      </c>
      <c r="AO18" s="3">
        <v>28</v>
      </c>
      <c r="AP18" s="3">
        <v>3523</v>
      </c>
      <c r="AQ18" s="3">
        <v>308</v>
      </c>
    </row>
    <row r="19" spans="1:81">
      <c r="A19" s="2" t="s">
        <v>30</v>
      </c>
      <c r="B19" s="3">
        <v>1</v>
      </c>
      <c r="C19" s="3">
        <v>63</v>
      </c>
      <c r="D19" s="3">
        <v>16</v>
      </c>
      <c r="E19" s="3">
        <v>17</v>
      </c>
      <c r="F19" s="3">
        <v>56</v>
      </c>
      <c r="G19" s="3">
        <v>697</v>
      </c>
      <c r="H19" s="20"/>
      <c r="I19" s="3">
        <v>460</v>
      </c>
      <c r="J19" s="20"/>
      <c r="K19" s="20"/>
      <c r="L19" s="20"/>
      <c r="M19" s="20"/>
      <c r="N19" s="20"/>
      <c r="O19" s="20"/>
      <c r="P19" s="20"/>
      <c r="Q19" s="20"/>
      <c r="R19" s="20"/>
      <c r="S19" s="3">
        <v>4</v>
      </c>
      <c r="T19" s="3">
        <v>82</v>
      </c>
      <c r="U19" s="20"/>
      <c r="V19" s="3">
        <v>42</v>
      </c>
      <c r="W19" s="3">
        <v>54</v>
      </c>
      <c r="X19" s="3">
        <v>118</v>
      </c>
      <c r="Y19" s="20"/>
      <c r="Z19" s="3">
        <v>721</v>
      </c>
      <c r="AA19" s="20"/>
      <c r="AB19" s="3">
        <v>960</v>
      </c>
      <c r="AC19" s="20"/>
      <c r="AD19" s="3">
        <v>39</v>
      </c>
      <c r="AE19" s="3">
        <v>1</v>
      </c>
      <c r="AF19" s="3">
        <v>272</v>
      </c>
      <c r="AG19" s="3">
        <v>41</v>
      </c>
      <c r="AH19" s="3">
        <v>174</v>
      </c>
      <c r="AI19" s="3">
        <v>4</v>
      </c>
      <c r="AJ19" s="3">
        <v>208</v>
      </c>
      <c r="AK19" s="3">
        <v>19</v>
      </c>
      <c r="AL19" s="3">
        <v>334</v>
      </c>
      <c r="AM19" s="3">
        <v>39</v>
      </c>
      <c r="AN19" s="3">
        <v>234</v>
      </c>
      <c r="AO19" s="3">
        <v>43</v>
      </c>
      <c r="AP19" s="3">
        <v>3473</v>
      </c>
      <c r="AQ19" s="3">
        <v>336</v>
      </c>
    </row>
    <row r="20" spans="1:81">
      <c r="A20" s="2" t="s">
        <v>31</v>
      </c>
      <c r="B20" s="3">
        <v>3</v>
      </c>
      <c r="C20" s="3">
        <v>57</v>
      </c>
      <c r="D20" s="3">
        <v>12</v>
      </c>
      <c r="E20" s="3">
        <v>23</v>
      </c>
      <c r="F20" s="3">
        <v>53</v>
      </c>
      <c r="G20" s="3">
        <v>723</v>
      </c>
      <c r="H20" s="20"/>
      <c r="I20" s="3">
        <v>524</v>
      </c>
      <c r="J20" s="20"/>
      <c r="K20" s="20"/>
      <c r="L20" s="20"/>
      <c r="M20" s="20"/>
      <c r="N20" s="20"/>
      <c r="O20" s="20"/>
      <c r="P20" s="20"/>
      <c r="Q20" s="20"/>
      <c r="R20" s="20"/>
      <c r="S20" s="3">
        <v>4</v>
      </c>
      <c r="T20" s="3">
        <v>88</v>
      </c>
      <c r="U20" s="20"/>
      <c r="V20" s="3">
        <v>56</v>
      </c>
      <c r="W20" s="3">
        <v>59</v>
      </c>
      <c r="X20" s="3">
        <v>138</v>
      </c>
      <c r="Y20" s="20"/>
      <c r="Z20" s="3">
        <v>715</v>
      </c>
      <c r="AA20" s="20"/>
      <c r="AB20" s="3">
        <v>964</v>
      </c>
      <c r="AC20" s="3">
        <v>3</v>
      </c>
      <c r="AD20" s="3">
        <v>27</v>
      </c>
      <c r="AE20" s="3">
        <v>2</v>
      </c>
      <c r="AF20" s="3">
        <v>325</v>
      </c>
      <c r="AG20" s="3">
        <v>42</v>
      </c>
      <c r="AH20" s="3">
        <v>186</v>
      </c>
      <c r="AI20" s="3">
        <v>7</v>
      </c>
      <c r="AJ20" s="3">
        <v>223</v>
      </c>
      <c r="AK20" s="3">
        <v>12</v>
      </c>
      <c r="AL20" s="3">
        <v>348</v>
      </c>
      <c r="AM20" s="3">
        <v>27</v>
      </c>
      <c r="AN20" s="3">
        <v>267</v>
      </c>
      <c r="AO20" s="3">
        <v>46</v>
      </c>
      <c r="AP20" s="3">
        <v>3753</v>
      </c>
      <c r="AQ20" s="3">
        <v>368</v>
      </c>
    </row>
    <row r="21" spans="1:81">
      <c r="A21" s="2" t="s">
        <v>32</v>
      </c>
      <c r="B21" s="3">
        <v>4</v>
      </c>
      <c r="C21" s="3">
        <v>61</v>
      </c>
      <c r="D21" s="3">
        <v>21</v>
      </c>
      <c r="E21" s="3">
        <v>24</v>
      </c>
      <c r="F21" s="3">
        <v>72</v>
      </c>
      <c r="G21" s="3">
        <v>774</v>
      </c>
      <c r="H21" s="20"/>
      <c r="I21" s="3">
        <v>548</v>
      </c>
      <c r="J21" s="20"/>
      <c r="K21" s="20"/>
      <c r="L21" s="20"/>
      <c r="M21" s="20"/>
      <c r="N21" s="20"/>
      <c r="O21" s="20"/>
      <c r="P21" s="20"/>
      <c r="Q21" s="20"/>
      <c r="R21" s="20"/>
      <c r="S21" s="3">
        <v>3</v>
      </c>
      <c r="T21" s="3">
        <v>101</v>
      </c>
      <c r="U21" s="20"/>
      <c r="V21" s="3">
        <v>43</v>
      </c>
      <c r="W21" s="3">
        <v>63</v>
      </c>
      <c r="X21" s="3">
        <v>151</v>
      </c>
      <c r="Y21" s="3">
        <v>1</v>
      </c>
      <c r="Z21" s="3">
        <v>674</v>
      </c>
      <c r="AA21" s="20"/>
      <c r="AB21" s="3">
        <v>884</v>
      </c>
      <c r="AC21" s="20"/>
      <c r="AD21" s="3">
        <v>26</v>
      </c>
      <c r="AE21" s="3">
        <v>1</v>
      </c>
      <c r="AF21" s="3">
        <v>370</v>
      </c>
      <c r="AG21" s="3">
        <v>38</v>
      </c>
      <c r="AH21" s="3">
        <v>175</v>
      </c>
      <c r="AI21" s="3">
        <v>8</v>
      </c>
      <c r="AJ21" s="3">
        <v>269</v>
      </c>
      <c r="AK21" s="3">
        <v>15</v>
      </c>
      <c r="AL21" s="3">
        <v>388</v>
      </c>
      <c r="AM21" s="3">
        <v>26</v>
      </c>
      <c r="AN21" s="3">
        <v>237</v>
      </c>
      <c r="AO21" s="3">
        <v>33</v>
      </c>
      <c r="AP21" s="3">
        <v>4010</v>
      </c>
      <c r="AQ21" s="3">
        <v>359</v>
      </c>
    </row>
    <row r="22" spans="1:81">
      <c r="A22" s="2" t="s">
        <v>33</v>
      </c>
      <c r="B22" s="3">
        <v>1</v>
      </c>
      <c r="C22" s="3">
        <v>40</v>
      </c>
      <c r="D22" s="3">
        <v>14</v>
      </c>
      <c r="E22" s="3">
        <v>18</v>
      </c>
      <c r="F22" s="3">
        <v>69</v>
      </c>
      <c r="G22" s="3">
        <v>627</v>
      </c>
      <c r="H22" s="20"/>
      <c r="I22" s="3">
        <v>480</v>
      </c>
      <c r="J22" s="3">
        <v>1</v>
      </c>
      <c r="K22" s="20"/>
      <c r="L22" s="3">
        <v>17</v>
      </c>
      <c r="M22" s="3">
        <v>1</v>
      </c>
      <c r="N22" s="3">
        <v>4</v>
      </c>
      <c r="O22" s="3">
        <v>18</v>
      </c>
      <c r="P22" s="3">
        <v>152</v>
      </c>
      <c r="Q22" s="3">
        <v>149</v>
      </c>
      <c r="R22" s="20"/>
      <c r="S22" s="3">
        <v>6</v>
      </c>
      <c r="T22" s="3">
        <v>88</v>
      </c>
      <c r="U22" s="20"/>
      <c r="V22" s="3">
        <v>31</v>
      </c>
      <c r="W22" s="3">
        <v>57</v>
      </c>
      <c r="X22" s="3">
        <v>156</v>
      </c>
      <c r="Y22" s="20"/>
      <c r="Z22" s="3">
        <v>705</v>
      </c>
      <c r="AA22" s="20"/>
      <c r="AB22" s="3">
        <v>914</v>
      </c>
      <c r="AC22" s="20"/>
      <c r="AD22" s="3">
        <v>25</v>
      </c>
      <c r="AE22" s="20"/>
      <c r="AF22" s="3">
        <v>366</v>
      </c>
      <c r="AG22" s="3">
        <v>37</v>
      </c>
      <c r="AH22" s="3">
        <v>155</v>
      </c>
      <c r="AI22" s="3">
        <v>6</v>
      </c>
      <c r="AJ22" s="3">
        <v>270</v>
      </c>
      <c r="AK22" s="3">
        <v>17</v>
      </c>
      <c r="AL22" s="3">
        <v>412</v>
      </c>
      <c r="AM22" s="3">
        <v>33</v>
      </c>
      <c r="AN22" s="3">
        <v>268</v>
      </c>
      <c r="AO22" s="3">
        <v>41</v>
      </c>
      <c r="AP22" s="3">
        <v>4022</v>
      </c>
      <c r="AQ22" s="3">
        <v>366</v>
      </c>
    </row>
    <row r="23" spans="1:81">
      <c r="A23" s="2" t="s">
        <v>34</v>
      </c>
      <c r="B23" s="3">
        <v>1</v>
      </c>
      <c r="C23" s="3">
        <v>44</v>
      </c>
      <c r="D23" s="3">
        <v>9</v>
      </c>
      <c r="E23" s="3">
        <v>15</v>
      </c>
      <c r="F23" s="3">
        <v>50</v>
      </c>
      <c r="G23" s="3">
        <v>420</v>
      </c>
      <c r="H23" s="20"/>
      <c r="I23" s="3">
        <v>379</v>
      </c>
      <c r="J23" s="20"/>
      <c r="K23" s="3">
        <v>2</v>
      </c>
      <c r="L23" s="3">
        <v>16</v>
      </c>
      <c r="M23" s="3">
        <v>2</v>
      </c>
      <c r="N23" s="3">
        <v>11</v>
      </c>
      <c r="O23" s="3">
        <v>40</v>
      </c>
      <c r="P23" s="3">
        <v>402</v>
      </c>
      <c r="Q23" s="3">
        <v>259</v>
      </c>
      <c r="R23" s="3">
        <v>1</v>
      </c>
      <c r="S23" s="3">
        <v>9</v>
      </c>
      <c r="T23" s="3">
        <v>78</v>
      </c>
      <c r="U23" s="20"/>
      <c r="V23" s="3">
        <v>40</v>
      </c>
      <c r="W23" s="3">
        <v>69</v>
      </c>
      <c r="X23" s="3">
        <v>160</v>
      </c>
      <c r="Y23" s="20"/>
      <c r="Z23" s="3">
        <v>636</v>
      </c>
      <c r="AA23" s="20"/>
      <c r="AB23" s="3">
        <v>817</v>
      </c>
      <c r="AC23" s="3">
        <v>2</v>
      </c>
      <c r="AD23" s="3">
        <v>38</v>
      </c>
      <c r="AE23" s="20"/>
      <c r="AF23" s="3">
        <v>341</v>
      </c>
      <c r="AG23" s="3">
        <v>41</v>
      </c>
      <c r="AH23" s="3">
        <v>159</v>
      </c>
      <c r="AI23" s="3">
        <v>12</v>
      </c>
      <c r="AJ23" s="3">
        <v>268</v>
      </c>
      <c r="AK23" s="3">
        <v>16</v>
      </c>
      <c r="AL23" s="3">
        <v>365</v>
      </c>
      <c r="AM23" s="3">
        <v>40</v>
      </c>
      <c r="AN23" s="3">
        <v>242</v>
      </c>
      <c r="AO23" s="3">
        <v>37</v>
      </c>
      <c r="AP23" s="3">
        <v>4042</v>
      </c>
      <c r="AQ23" s="3">
        <v>395</v>
      </c>
    </row>
    <row r="24" spans="1:81">
      <c r="A24" s="2" t="s">
        <v>35</v>
      </c>
      <c r="B24" s="20"/>
      <c r="C24" s="20"/>
      <c r="D24" s="20"/>
      <c r="E24" s="20"/>
      <c r="F24" s="20"/>
      <c r="G24" s="20"/>
      <c r="H24" s="20"/>
      <c r="I24" s="20"/>
      <c r="J24" s="20"/>
      <c r="K24" s="3">
        <v>4</v>
      </c>
      <c r="L24" s="3">
        <v>63</v>
      </c>
      <c r="M24" s="3">
        <v>18</v>
      </c>
      <c r="N24" s="3">
        <v>34</v>
      </c>
      <c r="O24" s="3">
        <v>112</v>
      </c>
      <c r="P24" s="3">
        <v>780</v>
      </c>
      <c r="Q24" s="3">
        <v>627</v>
      </c>
      <c r="R24" s="3">
        <v>1</v>
      </c>
      <c r="S24" s="3">
        <v>3</v>
      </c>
      <c r="T24" s="3">
        <v>107</v>
      </c>
      <c r="U24" s="20"/>
      <c r="V24" s="3">
        <v>32</v>
      </c>
      <c r="W24" s="3">
        <v>58</v>
      </c>
      <c r="X24" s="3">
        <v>177</v>
      </c>
      <c r="Y24" s="20"/>
      <c r="Z24" s="3">
        <v>664</v>
      </c>
      <c r="AA24" s="20"/>
      <c r="AB24" s="3">
        <v>922</v>
      </c>
      <c r="AC24" s="3">
        <v>4</v>
      </c>
      <c r="AD24" s="3">
        <v>37</v>
      </c>
      <c r="AE24" s="3">
        <v>4</v>
      </c>
      <c r="AF24" s="3">
        <v>358</v>
      </c>
      <c r="AG24" s="3">
        <v>44</v>
      </c>
      <c r="AH24" s="3">
        <v>152</v>
      </c>
      <c r="AI24" s="3">
        <v>6</v>
      </c>
      <c r="AJ24" s="3">
        <v>293</v>
      </c>
      <c r="AK24" s="3">
        <v>16</v>
      </c>
      <c r="AL24" s="3">
        <v>461</v>
      </c>
      <c r="AM24" s="3">
        <v>38</v>
      </c>
      <c r="AN24" s="3">
        <v>243</v>
      </c>
      <c r="AO24" s="3">
        <v>42</v>
      </c>
      <c r="AP24" s="3">
        <v>4109</v>
      </c>
      <c r="AQ24" s="3">
        <v>384</v>
      </c>
    </row>
    <row r="25" spans="1:81">
      <c r="A25" s="2" t="s">
        <v>36</v>
      </c>
      <c r="B25" s="20"/>
      <c r="C25" s="20"/>
      <c r="D25" s="20"/>
      <c r="E25" s="20"/>
      <c r="F25" s="20"/>
      <c r="G25" s="20"/>
      <c r="H25" s="20"/>
      <c r="I25" s="20"/>
      <c r="J25" s="20"/>
      <c r="K25" s="3">
        <v>3</v>
      </c>
      <c r="L25" s="3">
        <v>72</v>
      </c>
      <c r="M25" s="3">
        <v>19</v>
      </c>
      <c r="N25" s="3">
        <v>39</v>
      </c>
      <c r="O25" s="3">
        <v>136</v>
      </c>
      <c r="P25" s="3">
        <v>781</v>
      </c>
      <c r="Q25" s="3">
        <v>722</v>
      </c>
      <c r="R25" s="3">
        <v>1</v>
      </c>
      <c r="S25" s="3">
        <v>4</v>
      </c>
      <c r="T25" s="3">
        <v>92</v>
      </c>
      <c r="U25" s="3">
        <v>1</v>
      </c>
      <c r="V25" s="3">
        <v>46</v>
      </c>
      <c r="W25" s="3">
        <v>57</v>
      </c>
      <c r="X25" s="3">
        <v>147</v>
      </c>
      <c r="Y25" s="20"/>
      <c r="Z25" s="3">
        <v>654</v>
      </c>
      <c r="AA25" s="20"/>
      <c r="AB25" s="3">
        <v>945</v>
      </c>
      <c r="AC25" s="20"/>
      <c r="AD25" s="3">
        <v>31</v>
      </c>
      <c r="AE25" s="20"/>
      <c r="AF25" s="3">
        <v>396</v>
      </c>
      <c r="AG25" s="3">
        <v>37</v>
      </c>
      <c r="AH25" s="3">
        <v>156</v>
      </c>
      <c r="AI25" s="3">
        <v>10</v>
      </c>
      <c r="AJ25" s="3">
        <v>303</v>
      </c>
      <c r="AK25" s="3">
        <v>26</v>
      </c>
      <c r="AL25" s="3">
        <v>476</v>
      </c>
      <c r="AM25" s="3">
        <v>30</v>
      </c>
      <c r="AN25" s="3">
        <v>292</v>
      </c>
      <c r="AO25" s="3">
        <v>45</v>
      </c>
      <c r="AP25" s="3">
        <v>4190</v>
      </c>
      <c r="AQ25" s="3">
        <v>421</v>
      </c>
    </row>
    <row r="26" spans="1:81">
      <c r="A26" s="2" t="s">
        <v>37</v>
      </c>
      <c r="B26" s="20"/>
      <c r="C26" s="20"/>
      <c r="D26" s="20"/>
      <c r="E26" s="20"/>
      <c r="F26" s="20"/>
      <c r="G26" s="20"/>
      <c r="H26" s="20"/>
      <c r="I26" s="20"/>
      <c r="J26" s="20"/>
      <c r="K26" s="3">
        <v>1</v>
      </c>
      <c r="L26" s="3">
        <v>70</v>
      </c>
      <c r="M26" s="3">
        <v>23</v>
      </c>
      <c r="N26" s="3">
        <v>51</v>
      </c>
      <c r="O26" s="3">
        <v>120</v>
      </c>
      <c r="P26" s="3">
        <v>803</v>
      </c>
      <c r="Q26" s="3">
        <v>781</v>
      </c>
      <c r="R26" s="20"/>
      <c r="S26" s="3">
        <v>4</v>
      </c>
      <c r="T26" s="3">
        <v>83</v>
      </c>
      <c r="U26" s="20"/>
      <c r="V26" s="3">
        <v>37</v>
      </c>
      <c r="W26" s="3">
        <v>71</v>
      </c>
      <c r="X26" s="3">
        <v>149</v>
      </c>
      <c r="Y26" s="3">
        <v>1</v>
      </c>
      <c r="Z26" s="3">
        <v>729</v>
      </c>
      <c r="AA26" s="20"/>
      <c r="AB26" s="3">
        <v>969</v>
      </c>
      <c r="AC26" s="3">
        <v>1</v>
      </c>
      <c r="AD26" s="3">
        <v>26</v>
      </c>
      <c r="AE26" s="3">
        <v>2</v>
      </c>
      <c r="AF26" s="3">
        <v>447</v>
      </c>
      <c r="AG26" s="3">
        <v>54</v>
      </c>
      <c r="AH26" s="3">
        <v>153</v>
      </c>
      <c r="AI26" s="3">
        <v>6</v>
      </c>
      <c r="AJ26" s="3">
        <v>340</v>
      </c>
      <c r="AK26" s="3">
        <v>28</v>
      </c>
      <c r="AL26" s="3">
        <v>491</v>
      </c>
      <c r="AM26" s="3">
        <v>60</v>
      </c>
      <c r="AN26" s="3">
        <v>370</v>
      </c>
      <c r="AO26" s="3">
        <v>47</v>
      </c>
      <c r="AP26" s="3">
        <v>4405</v>
      </c>
      <c r="AQ26" s="3">
        <v>451</v>
      </c>
    </row>
    <row r="27" spans="1:81">
      <c r="A27" s="24" t="s">
        <v>51</v>
      </c>
      <c r="B27" s="25"/>
      <c r="C27" s="25"/>
      <c r="D27" s="25"/>
      <c r="E27" s="25"/>
      <c r="F27" s="25"/>
      <c r="G27" s="25"/>
      <c r="H27" s="25"/>
      <c r="I27" s="25"/>
      <c r="J27" s="25"/>
      <c r="K27" s="26">
        <v>3</v>
      </c>
      <c r="L27" s="26">
        <v>81</v>
      </c>
      <c r="M27" s="26">
        <v>15</v>
      </c>
      <c r="N27" s="26">
        <v>44</v>
      </c>
      <c r="O27" s="26">
        <v>132</v>
      </c>
      <c r="P27" s="26">
        <v>817</v>
      </c>
      <c r="Q27" s="26">
        <v>775</v>
      </c>
      <c r="R27" s="25"/>
      <c r="S27" s="26">
        <v>6</v>
      </c>
      <c r="T27" s="26">
        <v>111</v>
      </c>
      <c r="U27" s="25"/>
      <c r="V27" s="26">
        <v>50</v>
      </c>
      <c r="W27" s="26">
        <v>80</v>
      </c>
      <c r="X27" s="26">
        <v>166</v>
      </c>
      <c r="Y27" s="25"/>
      <c r="Z27" s="26">
        <v>676</v>
      </c>
      <c r="AA27" s="25"/>
      <c r="AB27" s="26">
        <v>1090</v>
      </c>
      <c r="AC27" s="26">
        <v>1</v>
      </c>
      <c r="AD27" s="26">
        <v>29</v>
      </c>
      <c r="AE27" s="26">
        <v>1</v>
      </c>
      <c r="AF27" s="26">
        <v>498</v>
      </c>
      <c r="AG27" s="26">
        <v>67</v>
      </c>
      <c r="AH27" s="26">
        <v>164</v>
      </c>
      <c r="AI27" s="26">
        <v>5</v>
      </c>
      <c r="AJ27" s="26">
        <v>466</v>
      </c>
      <c r="AK27" s="26">
        <v>23</v>
      </c>
      <c r="AL27" s="26">
        <v>477</v>
      </c>
      <c r="AM27" s="26">
        <v>60</v>
      </c>
      <c r="AN27" s="26">
        <v>386</v>
      </c>
      <c r="AO27" s="26">
        <v>61</v>
      </c>
      <c r="AP27" s="26">
        <v>4673</v>
      </c>
      <c r="AQ27" s="26">
        <v>457</v>
      </c>
    </row>
    <row r="28" spans="1:81" s="12" customFormat="1">
      <c r="A28" s="44">
        <v>2014</v>
      </c>
      <c r="B28" s="45"/>
      <c r="C28" s="45"/>
      <c r="D28" s="45"/>
      <c r="E28" s="45"/>
      <c r="F28" s="45"/>
      <c r="G28" s="45"/>
      <c r="H28" s="45"/>
      <c r="I28" s="45"/>
      <c r="J28" s="45"/>
      <c r="K28" s="26">
        <v>3</v>
      </c>
      <c r="L28" s="26">
        <v>91</v>
      </c>
      <c r="M28" s="26">
        <v>21</v>
      </c>
      <c r="N28" s="26">
        <v>50</v>
      </c>
      <c r="O28" s="26">
        <v>118</v>
      </c>
      <c r="P28" s="31">
        <v>863</v>
      </c>
      <c r="Q28" s="26">
        <v>740</v>
      </c>
      <c r="R28" s="45"/>
      <c r="S28" s="26">
        <v>4</v>
      </c>
      <c r="T28" s="26">
        <v>89</v>
      </c>
      <c r="U28" s="45"/>
      <c r="V28" s="26">
        <v>24</v>
      </c>
      <c r="W28" s="26">
        <v>81</v>
      </c>
      <c r="X28" s="26">
        <v>137</v>
      </c>
      <c r="Y28" s="45"/>
      <c r="Z28" s="26">
        <v>662</v>
      </c>
      <c r="AA28" s="45"/>
      <c r="AB28" s="26">
        <v>1089</v>
      </c>
      <c r="AC28" s="31"/>
      <c r="AD28" s="26">
        <v>29</v>
      </c>
      <c r="AE28" s="26">
        <v>1</v>
      </c>
      <c r="AF28" s="26">
        <v>463</v>
      </c>
      <c r="AG28" s="26">
        <v>62</v>
      </c>
      <c r="AH28" s="26">
        <v>211</v>
      </c>
      <c r="AI28" s="26">
        <v>7</v>
      </c>
      <c r="AJ28" s="26">
        <v>499</v>
      </c>
      <c r="AK28" s="26">
        <v>42</v>
      </c>
      <c r="AL28" s="26">
        <v>481</v>
      </c>
      <c r="AM28" s="26">
        <v>62</v>
      </c>
      <c r="AN28" s="26">
        <v>382</v>
      </c>
      <c r="AO28" s="26">
        <v>66</v>
      </c>
      <c r="AP28" s="26">
        <v>4941</v>
      </c>
      <c r="AQ28" s="26">
        <v>512</v>
      </c>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row>
    <row r="29" spans="1:81" s="43" customFormat="1">
      <c r="A29" s="27">
        <v>2015</v>
      </c>
      <c r="B29" s="12"/>
      <c r="C29" s="12"/>
      <c r="D29" s="12"/>
      <c r="E29" s="12"/>
      <c r="F29" s="12"/>
      <c r="G29" s="12"/>
      <c r="H29" s="12"/>
      <c r="I29" s="12"/>
      <c r="J29" s="12"/>
      <c r="K29" s="17">
        <v>5</v>
      </c>
      <c r="L29" s="17">
        <v>82</v>
      </c>
      <c r="M29" s="17">
        <v>19</v>
      </c>
      <c r="N29" s="17">
        <v>43</v>
      </c>
      <c r="O29" s="17">
        <v>127</v>
      </c>
      <c r="P29" s="17">
        <v>849</v>
      </c>
      <c r="Q29" s="17">
        <v>828</v>
      </c>
      <c r="R29" s="12"/>
      <c r="S29" s="17">
        <v>3</v>
      </c>
      <c r="T29" s="17">
        <v>88</v>
      </c>
      <c r="U29" s="12"/>
      <c r="V29" s="17">
        <v>37</v>
      </c>
      <c r="W29" s="17">
        <v>110</v>
      </c>
      <c r="X29" s="17">
        <v>148</v>
      </c>
      <c r="Y29" s="12"/>
      <c r="Z29" s="17">
        <v>741</v>
      </c>
      <c r="AA29" s="12"/>
      <c r="AB29" s="17">
        <v>998</v>
      </c>
      <c r="AC29" s="17"/>
      <c r="AD29" s="17">
        <v>14</v>
      </c>
      <c r="AE29" s="17">
        <v>1</v>
      </c>
      <c r="AF29" s="17">
        <v>511</v>
      </c>
      <c r="AG29" s="17">
        <v>50</v>
      </c>
      <c r="AH29" s="17">
        <v>191</v>
      </c>
      <c r="AI29" s="17">
        <v>4</v>
      </c>
      <c r="AJ29" s="17">
        <v>602</v>
      </c>
      <c r="AK29" s="17">
        <v>48</v>
      </c>
      <c r="AL29" s="17">
        <v>522</v>
      </c>
      <c r="AM29" s="17">
        <v>54</v>
      </c>
      <c r="AN29" s="17">
        <v>480</v>
      </c>
      <c r="AO29" s="17">
        <v>73</v>
      </c>
      <c r="AP29" s="17">
        <v>5078</v>
      </c>
      <c r="AQ29" s="17">
        <v>455</v>
      </c>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row>
    <row r="30" spans="1:81">
      <c r="A30" t="s">
        <v>38</v>
      </c>
    </row>
    <row r="31" spans="1:81">
      <c r="A31" t="s">
        <v>39</v>
      </c>
    </row>
    <row r="32" spans="1:81">
      <c r="A32" t="s">
        <v>52</v>
      </c>
    </row>
    <row r="36" spans="1:10" ht="24">
      <c r="A36" s="4"/>
      <c r="B36" s="5" t="s">
        <v>40</v>
      </c>
      <c r="C36" s="6" t="s">
        <v>41</v>
      </c>
      <c r="D36" s="7" t="s">
        <v>42</v>
      </c>
      <c r="E36" s="8" t="s">
        <v>43</v>
      </c>
      <c r="F36" s="8" t="s">
        <v>44</v>
      </c>
      <c r="G36" s="7" t="s">
        <v>45</v>
      </c>
      <c r="H36" s="8" t="s">
        <v>46</v>
      </c>
      <c r="I36" s="8" t="s">
        <v>47</v>
      </c>
      <c r="J36" s="7" t="s">
        <v>48</v>
      </c>
    </row>
    <row r="37" spans="1:10">
      <c r="A37" s="9" t="s">
        <v>19</v>
      </c>
      <c r="B37" s="10"/>
      <c r="C37" s="11"/>
      <c r="D37" s="12"/>
      <c r="E37" s="12"/>
      <c r="F37" s="12"/>
      <c r="G37" s="12"/>
      <c r="H37" s="12"/>
      <c r="I37" s="12"/>
      <c r="J37" s="12"/>
    </row>
    <row r="38" spans="1:10">
      <c r="A38" s="13">
        <v>1995</v>
      </c>
      <c r="B38" s="14">
        <f t="shared" ref="B38:B58" si="0">SUM(B9+C9+D9+E9+F9+I9+J9+K9+L9+M9+N9+O9+Q9+R9)</f>
        <v>937</v>
      </c>
      <c r="C38" s="18">
        <f t="shared" ref="C38:C58" si="1">B9+D9+E9+K9+M9+N9</f>
        <v>28</v>
      </c>
      <c r="D38" s="15">
        <f>C38/B38</f>
        <v>2.9882604055496264E-2</v>
      </c>
      <c r="E38" s="16">
        <f t="shared" ref="E38:E58" si="2">SUM(S9+T9+U9+V9+W9+X9+Y9+AB9+AC9)</f>
        <v>1233</v>
      </c>
      <c r="F38" s="17">
        <f t="shared" ref="F38:F58" si="3">S9+V9+W9</f>
        <v>86</v>
      </c>
      <c r="G38" s="15">
        <f>F38/E38</f>
        <v>6.974858069748581E-2</v>
      </c>
      <c r="H38" s="30">
        <f t="shared" ref="H38:H58" si="4">SUM(AD9+AE9+AF9+AG9+AH9+AI9+AJ9+AK9+AL9+AM9+AP9+AQ9)</f>
        <v>3930</v>
      </c>
      <c r="I38" s="17">
        <f t="shared" ref="I38:I58" si="5">AD9+AE9+AH9+AI9+AJ9+AK9</f>
        <v>307</v>
      </c>
      <c r="J38" s="15">
        <f>I38/H38</f>
        <v>7.8117048346055984E-2</v>
      </c>
    </row>
    <row r="39" spans="1:10">
      <c r="A39" s="13">
        <v>1996</v>
      </c>
      <c r="B39" s="14">
        <f t="shared" si="0"/>
        <v>944</v>
      </c>
      <c r="C39" s="18">
        <f t="shared" si="1"/>
        <v>32</v>
      </c>
      <c r="D39" s="15">
        <f t="shared" ref="D39:D55" si="6">C39/B39</f>
        <v>3.3898305084745763E-2</v>
      </c>
      <c r="E39" s="16">
        <f t="shared" si="2"/>
        <v>1167</v>
      </c>
      <c r="F39" s="17">
        <f t="shared" si="3"/>
        <v>75</v>
      </c>
      <c r="G39" s="15">
        <f t="shared" ref="G39:G55" si="7">F39/E39</f>
        <v>6.4267352185089971E-2</v>
      </c>
      <c r="H39" s="30">
        <f t="shared" si="4"/>
        <v>3818</v>
      </c>
      <c r="I39" s="17">
        <f t="shared" si="5"/>
        <v>347</v>
      </c>
      <c r="J39" s="15">
        <f t="shared" ref="J39:J55" si="8">I39/H39</f>
        <v>9.0885280251440548E-2</v>
      </c>
    </row>
    <row r="40" spans="1:10">
      <c r="A40" s="13">
        <v>1997</v>
      </c>
      <c r="B40" s="14">
        <f t="shared" si="0"/>
        <v>903</v>
      </c>
      <c r="C40" s="18">
        <f t="shared" si="1"/>
        <v>38</v>
      </c>
      <c r="D40" s="15">
        <f t="shared" si="6"/>
        <v>4.2081949058693245E-2</v>
      </c>
      <c r="E40" s="16">
        <f t="shared" si="2"/>
        <v>997</v>
      </c>
      <c r="F40" s="17">
        <f t="shared" si="3"/>
        <v>81</v>
      </c>
      <c r="G40" s="15">
        <f t="shared" si="7"/>
        <v>8.1243731193580748E-2</v>
      </c>
      <c r="H40" s="30">
        <f t="shared" si="4"/>
        <v>3550</v>
      </c>
      <c r="I40" s="17">
        <f t="shared" si="5"/>
        <v>308</v>
      </c>
      <c r="J40" s="15">
        <f t="shared" si="8"/>
        <v>8.6760563380281694E-2</v>
      </c>
    </row>
    <row r="41" spans="1:10">
      <c r="A41" s="13">
        <v>1998</v>
      </c>
      <c r="B41" s="14">
        <f t="shared" si="0"/>
        <v>868</v>
      </c>
      <c r="C41" s="18">
        <f t="shared" si="1"/>
        <v>31</v>
      </c>
      <c r="D41" s="15">
        <f t="shared" si="6"/>
        <v>3.5714285714285712E-2</v>
      </c>
      <c r="E41" s="16">
        <f t="shared" si="2"/>
        <v>936</v>
      </c>
      <c r="F41" s="17">
        <f t="shared" si="3"/>
        <v>73</v>
      </c>
      <c r="G41" s="15">
        <f t="shared" si="7"/>
        <v>7.7991452991452992E-2</v>
      </c>
      <c r="H41" s="30">
        <f t="shared" si="4"/>
        <v>3585</v>
      </c>
      <c r="I41" s="17">
        <f t="shared" si="5"/>
        <v>341</v>
      </c>
      <c r="J41" s="15">
        <f t="shared" si="8"/>
        <v>9.5118549511854958E-2</v>
      </c>
    </row>
    <row r="42" spans="1:10">
      <c r="A42" s="13">
        <v>1999</v>
      </c>
      <c r="B42" s="14">
        <f t="shared" si="0"/>
        <v>766</v>
      </c>
      <c r="C42" s="18">
        <f t="shared" si="1"/>
        <v>25</v>
      </c>
      <c r="D42" s="15">
        <f t="shared" si="6"/>
        <v>3.2637075718015669E-2</v>
      </c>
      <c r="E42" s="16">
        <f t="shared" si="2"/>
        <v>914</v>
      </c>
      <c r="F42" s="17">
        <f t="shared" si="3"/>
        <v>73</v>
      </c>
      <c r="G42" s="15">
        <f t="shared" si="7"/>
        <v>7.9868708971553612E-2</v>
      </c>
      <c r="H42" s="30">
        <f t="shared" si="4"/>
        <v>3365</v>
      </c>
      <c r="I42" s="17">
        <f t="shared" si="5"/>
        <v>311</v>
      </c>
      <c r="J42" s="15">
        <f t="shared" si="8"/>
        <v>9.2421991084695398E-2</v>
      </c>
    </row>
    <row r="43" spans="1:10">
      <c r="A43" s="13">
        <v>2000</v>
      </c>
      <c r="B43" s="14">
        <f t="shared" si="0"/>
        <v>736</v>
      </c>
      <c r="C43" s="18">
        <f t="shared" si="1"/>
        <v>39</v>
      </c>
      <c r="D43" s="15">
        <f t="shared" si="6"/>
        <v>5.2989130434782608E-2</v>
      </c>
      <c r="E43" s="16">
        <f t="shared" si="2"/>
        <v>808</v>
      </c>
      <c r="F43" s="17">
        <f t="shared" si="3"/>
        <v>85</v>
      </c>
      <c r="G43" s="15">
        <f t="shared" si="7"/>
        <v>0.10519801980198019</v>
      </c>
      <c r="H43" s="30">
        <f t="shared" si="4"/>
        <v>3544</v>
      </c>
      <c r="I43" s="17">
        <f t="shared" si="5"/>
        <v>319</v>
      </c>
      <c r="J43" s="15">
        <f t="shared" si="8"/>
        <v>9.0011286681715569E-2</v>
      </c>
    </row>
    <row r="44" spans="1:10">
      <c r="A44" s="13">
        <v>2001</v>
      </c>
      <c r="B44" s="14">
        <f t="shared" si="0"/>
        <v>699</v>
      </c>
      <c r="C44" s="18">
        <f t="shared" si="1"/>
        <v>34</v>
      </c>
      <c r="D44" s="15">
        <f t="shared" si="6"/>
        <v>4.8640915593705293E-2</v>
      </c>
      <c r="E44" s="16">
        <f t="shared" si="2"/>
        <v>861</v>
      </c>
      <c r="F44" s="17">
        <f t="shared" si="3"/>
        <v>85</v>
      </c>
      <c r="G44" s="15">
        <f t="shared" si="7"/>
        <v>9.8722415795586521E-2</v>
      </c>
      <c r="H44" s="30">
        <f t="shared" si="4"/>
        <v>3921</v>
      </c>
      <c r="I44" s="17">
        <f t="shared" si="5"/>
        <v>340</v>
      </c>
      <c r="J44" s="15">
        <f t="shared" si="8"/>
        <v>8.6712573323131856E-2</v>
      </c>
    </row>
    <row r="45" spans="1:10">
      <c r="A45" s="13">
        <v>2002</v>
      </c>
      <c r="B45" s="14">
        <f t="shared" si="0"/>
        <v>616</v>
      </c>
      <c r="C45" s="18">
        <f t="shared" si="1"/>
        <v>43</v>
      </c>
      <c r="D45" s="15">
        <f t="shared" si="6"/>
        <v>6.9805194805194801E-2</v>
      </c>
      <c r="E45" s="16">
        <f t="shared" si="2"/>
        <v>877</v>
      </c>
      <c r="F45" s="17">
        <f t="shared" si="3"/>
        <v>102</v>
      </c>
      <c r="G45" s="15">
        <f t="shared" si="7"/>
        <v>0.11630558722919042</v>
      </c>
      <c r="H45" s="30">
        <f t="shared" si="4"/>
        <v>4276</v>
      </c>
      <c r="I45" s="17">
        <f t="shared" si="5"/>
        <v>412</v>
      </c>
      <c r="J45" s="15">
        <f t="shared" si="8"/>
        <v>9.6351730589335827E-2</v>
      </c>
    </row>
    <row r="46" spans="1:10">
      <c r="A46" s="13">
        <v>2003</v>
      </c>
      <c r="B46" s="14">
        <f t="shared" si="0"/>
        <v>619</v>
      </c>
      <c r="C46" s="18">
        <f t="shared" si="1"/>
        <v>39</v>
      </c>
      <c r="D46" s="15">
        <f t="shared" si="6"/>
        <v>6.3004846526655903E-2</v>
      </c>
      <c r="E46" s="16">
        <f t="shared" si="2"/>
        <v>908</v>
      </c>
      <c r="F46" s="17">
        <f t="shared" si="3"/>
        <v>81</v>
      </c>
      <c r="G46" s="15">
        <f t="shared" si="7"/>
        <v>8.9207048458149779E-2</v>
      </c>
      <c r="H46" s="30">
        <f t="shared" si="4"/>
        <v>4516</v>
      </c>
      <c r="I46" s="17">
        <f t="shared" si="5"/>
        <v>399</v>
      </c>
      <c r="J46" s="15">
        <f t="shared" si="8"/>
        <v>8.8352524357838802E-2</v>
      </c>
    </row>
    <row r="47" spans="1:10">
      <c r="A47" s="13">
        <v>2004</v>
      </c>
      <c r="B47" s="14">
        <f t="shared" si="0"/>
        <v>591</v>
      </c>
      <c r="C47" s="18">
        <f t="shared" si="1"/>
        <v>28</v>
      </c>
      <c r="D47" s="15">
        <f t="shared" si="6"/>
        <v>4.7377326565143825E-2</v>
      </c>
      <c r="E47" s="16">
        <f t="shared" si="2"/>
        <v>1082</v>
      </c>
      <c r="F47" s="17">
        <f t="shared" si="3"/>
        <v>80</v>
      </c>
      <c r="G47" s="15">
        <f t="shared" si="7"/>
        <v>7.3937153419593352E-2</v>
      </c>
      <c r="H47" s="30">
        <f t="shared" si="4"/>
        <v>4832</v>
      </c>
      <c r="I47" s="17">
        <f t="shared" si="5"/>
        <v>424</v>
      </c>
      <c r="J47" s="15">
        <f t="shared" si="8"/>
        <v>8.7748344370860931E-2</v>
      </c>
    </row>
    <row r="48" spans="1:10">
      <c r="A48" s="13">
        <v>2005</v>
      </c>
      <c r="B48" s="14">
        <f t="shared" si="0"/>
        <v>613</v>
      </c>
      <c r="C48" s="18">
        <f t="shared" si="1"/>
        <v>34</v>
      </c>
      <c r="D48" s="15">
        <f t="shared" si="6"/>
        <v>5.5464926590538338E-2</v>
      </c>
      <c r="E48" s="16">
        <f t="shared" si="2"/>
        <v>1260</v>
      </c>
      <c r="F48" s="17">
        <f t="shared" si="3"/>
        <v>100</v>
      </c>
      <c r="G48" s="15">
        <f t="shared" si="7"/>
        <v>7.9365079365079361E-2</v>
      </c>
      <c r="H48" s="30">
        <f t="shared" si="4"/>
        <v>4940</v>
      </c>
      <c r="I48" s="17">
        <f t="shared" si="5"/>
        <v>445</v>
      </c>
      <c r="J48" s="15">
        <f t="shared" si="8"/>
        <v>9.0080971659919032E-2</v>
      </c>
    </row>
    <row r="49" spans="1:10">
      <c r="A49" s="13">
        <v>2006</v>
      </c>
      <c r="B49" s="14">
        <f t="shared" si="0"/>
        <v>672</v>
      </c>
      <c r="C49" s="18">
        <f t="shared" si="1"/>
        <v>38</v>
      </c>
      <c r="D49" s="15">
        <f t="shared" si="6"/>
        <v>5.6547619047619048E-2</v>
      </c>
      <c r="E49" s="16">
        <f t="shared" si="2"/>
        <v>1312</v>
      </c>
      <c r="F49" s="17">
        <f t="shared" si="3"/>
        <v>119</v>
      </c>
      <c r="G49" s="15">
        <f t="shared" si="7"/>
        <v>9.0701219512195119E-2</v>
      </c>
      <c r="H49" s="30">
        <f t="shared" si="4"/>
        <v>5320</v>
      </c>
      <c r="I49" s="17">
        <f t="shared" si="5"/>
        <v>457</v>
      </c>
      <c r="J49" s="15">
        <f t="shared" si="8"/>
        <v>8.5902255639097744E-2</v>
      </c>
    </row>
    <row r="50" spans="1:10">
      <c r="A50" s="13">
        <v>2007</v>
      </c>
      <c r="B50" s="14">
        <f t="shared" si="0"/>
        <v>730</v>
      </c>
      <c r="C50" s="18">
        <f t="shared" si="1"/>
        <v>49</v>
      </c>
      <c r="D50" s="15">
        <f t="shared" si="6"/>
        <v>6.7123287671232879E-2</v>
      </c>
      <c r="E50" s="16">
        <f t="shared" si="2"/>
        <v>1246</v>
      </c>
      <c r="F50" s="17">
        <f t="shared" si="3"/>
        <v>109</v>
      </c>
      <c r="G50" s="15">
        <f t="shared" si="7"/>
        <v>8.7479935794542538E-2</v>
      </c>
      <c r="H50" s="30">
        <f t="shared" si="4"/>
        <v>5685</v>
      </c>
      <c r="I50" s="17">
        <f t="shared" si="5"/>
        <v>494</v>
      </c>
      <c r="J50" s="15">
        <f t="shared" si="8"/>
        <v>8.6895338610378195E-2</v>
      </c>
    </row>
    <row r="51" spans="1:10">
      <c r="A51" s="13">
        <v>2008</v>
      </c>
      <c r="B51" s="14">
        <f t="shared" si="0"/>
        <v>812</v>
      </c>
      <c r="C51" s="18">
        <f t="shared" si="1"/>
        <v>38</v>
      </c>
      <c r="D51" s="15">
        <f t="shared" si="6"/>
        <v>4.6798029556650245E-2</v>
      </c>
      <c r="E51" s="16">
        <f t="shared" si="2"/>
        <v>1252</v>
      </c>
      <c r="F51" s="17">
        <f t="shared" si="3"/>
        <v>94</v>
      </c>
      <c r="G51" s="15">
        <f t="shared" si="7"/>
        <v>7.5079872204472847E-2</v>
      </c>
      <c r="H51" s="30">
        <f t="shared" si="4"/>
        <v>5709</v>
      </c>
      <c r="I51" s="17">
        <f t="shared" si="5"/>
        <v>473</v>
      </c>
      <c r="J51" s="15">
        <f t="shared" si="8"/>
        <v>8.2851637764932567E-2</v>
      </c>
    </row>
    <row r="52" spans="1:10">
      <c r="A52" s="13">
        <v>2009</v>
      </c>
      <c r="B52" s="14">
        <f t="shared" si="0"/>
        <v>829</v>
      </c>
      <c r="C52" s="18">
        <f t="shared" si="1"/>
        <v>40</v>
      </c>
      <c r="D52" s="15">
        <f t="shared" si="6"/>
        <v>4.8250904704463207E-2</v>
      </c>
      <c r="E52" s="16">
        <f t="shared" si="2"/>
        <v>1175</v>
      </c>
      <c r="F52" s="17">
        <f t="shared" si="3"/>
        <v>118</v>
      </c>
      <c r="G52" s="15">
        <f t="shared" si="7"/>
        <v>0.10042553191489362</v>
      </c>
      <c r="H52" s="30">
        <f t="shared" si="4"/>
        <v>5717</v>
      </c>
      <c r="I52" s="17">
        <f t="shared" si="5"/>
        <v>493</v>
      </c>
      <c r="J52" s="15">
        <f t="shared" si="8"/>
        <v>8.6234038831555018E-2</v>
      </c>
    </row>
    <row r="53" spans="1:10">
      <c r="A53" s="13">
        <v>2010</v>
      </c>
      <c r="B53" s="14">
        <f t="shared" si="0"/>
        <v>859</v>
      </c>
      <c r="C53" s="18">
        <f t="shared" si="1"/>
        <v>56</v>
      </c>
      <c r="D53" s="15">
        <f t="shared" si="6"/>
        <v>6.5192083818393476E-2</v>
      </c>
      <c r="E53" s="16">
        <f t="shared" si="2"/>
        <v>1303</v>
      </c>
      <c r="F53" s="17">
        <f t="shared" si="3"/>
        <v>93</v>
      </c>
      <c r="G53" s="15">
        <f t="shared" si="7"/>
        <v>7.1373752877973901E-2</v>
      </c>
      <c r="H53" s="30">
        <f t="shared" si="4"/>
        <v>5902</v>
      </c>
      <c r="I53" s="17">
        <f t="shared" si="5"/>
        <v>508</v>
      </c>
      <c r="J53" s="15">
        <f t="shared" si="8"/>
        <v>8.6072517790579464E-2</v>
      </c>
    </row>
    <row r="54" spans="1:10">
      <c r="A54" s="13">
        <v>2011</v>
      </c>
      <c r="B54" s="14">
        <f t="shared" si="0"/>
        <v>992</v>
      </c>
      <c r="C54" s="18">
        <f t="shared" si="1"/>
        <v>61</v>
      </c>
      <c r="D54" s="15">
        <f t="shared" si="6"/>
        <v>6.1491935483870969E-2</v>
      </c>
      <c r="E54" s="16">
        <f t="shared" si="2"/>
        <v>1292</v>
      </c>
      <c r="F54" s="17">
        <f t="shared" si="3"/>
        <v>107</v>
      </c>
      <c r="G54" s="15">
        <f t="shared" si="7"/>
        <v>8.2817337461300308E-2</v>
      </c>
      <c r="H54" s="30">
        <f t="shared" si="4"/>
        <v>6076</v>
      </c>
      <c r="I54" s="17">
        <f t="shared" si="5"/>
        <v>526</v>
      </c>
      <c r="J54" s="15">
        <f t="shared" si="8"/>
        <v>8.6570111915734035E-2</v>
      </c>
    </row>
    <row r="55" spans="1:10">
      <c r="A55" s="13">
        <v>2012</v>
      </c>
      <c r="B55" s="14">
        <f t="shared" si="0"/>
        <v>1046</v>
      </c>
      <c r="C55" s="18">
        <f t="shared" si="1"/>
        <v>75</v>
      </c>
      <c r="D55" s="15">
        <f t="shared" si="6"/>
        <v>7.1701720841300193E-2</v>
      </c>
      <c r="E55" s="16">
        <f t="shared" si="2"/>
        <v>1315</v>
      </c>
      <c r="F55" s="17">
        <f t="shared" si="3"/>
        <v>112</v>
      </c>
      <c r="G55" s="15">
        <f t="shared" si="7"/>
        <v>8.5171102661596956E-2</v>
      </c>
      <c r="H55" s="30">
        <f t="shared" si="4"/>
        <v>6463</v>
      </c>
      <c r="I55" s="17">
        <f t="shared" si="5"/>
        <v>555</v>
      </c>
      <c r="J55" s="15">
        <f t="shared" si="8"/>
        <v>8.5873433390066534E-2</v>
      </c>
    </row>
    <row r="56" spans="1:10">
      <c r="A56" s="13">
        <v>2013</v>
      </c>
      <c r="B56" s="14">
        <f t="shared" si="0"/>
        <v>1050</v>
      </c>
      <c r="C56" s="28">
        <f t="shared" si="1"/>
        <v>62</v>
      </c>
      <c r="D56" s="29">
        <f t="shared" ref="D56:D58" si="9">C56/B56</f>
        <v>5.904761904761905E-2</v>
      </c>
      <c r="E56" s="16">
        <f t="shared" si="2"/>
        <v>1504</v>
      </c>
      <c r="F56" s="31">
        <f t="shared" si="3"/>
        <v>136</v>
      </c>
      <c r="G56" s="29">
        <f t="shared" ref="G56:G58" si="10">F56/E56</f>
        <v>9.0425531914893623E-2</v>
      </c>
      <c r="H56" s="30">
        <f t="shared" si="4"/>
        <v>6920</v>
      </c>
      <c r="I56" s="31">
        <f t="shared" si="5"/>
        <v>688</v>
      </c>
      <c r="J56" s="29">
        <f t="shared" ref="J56:J58" si="11">I56/H56</f>
        <v>9.9421965317919081E-2</v>
      </c>
    </row>
    <row r="57" spans="1:10">
      <c r="A57" s="23">
        <v>2014</v>
      </c>
      <c r="B57" s="46">
        <f t="shared" si="0"/>
        <v>1023</v>
      </c>
      <c r="C57" s="28">
        <f t="shared" si="1"/>
        <v>74</v>
      </c>
      <c r="D57" s="29">
        <f t="shared" si="9"/>
        <v>7.2336265884652987E-2</v>
      </c>
      <c r="E57" s="30">
        <f t="shared" si="2"/>
        <v>1424</v>
      </c>
      <c r="F57" s="31">
        <f t="shared" si="3"/>
        <v>109</v>
      </c>
      <c r="G57" s="29">
        <f t="shared" si="10"/>
        <v>7.6544943820224726E-2</v>
      </c>
      <c r="H57" s="30">
        <f t="shared" si="4"/>
        <v>7310</v>
      </c>
      <c r="I57" s="31">
        <f t="shared" si="5"/>
        <v>789</v>
      </c>
      <c r="J57" s="29">
        <f t="shared" si="11"/>
        <v>0.1079343365253078</v>
      </c>
    </row>
    <row r="58" spans="1:10">
      <c r="A58" s="47">
        <v>2015</v>
      </c>
      <c r="B58" s="17">
        <f t="shared" si="0"/>
        <v>1104</v>
      </c>
      <c r="C58" s="17">
        <f t="shared" si="1"/>
        <v>67</v>
      </c>
      <c r="D58" s="15">
        <f t="shared" si="9"/>
        <v>6.0688405797101448E-2</v>
      </c>
      <c r="E58" s="16">
        <f t="shared" si="2"/>
        <v>1384</v>
      </c>
      <c r="F58" s="17">
        <f t="shared" si="3"/>
        <v>150</v>
      </c>
      <c r="G58" s="15">
        <f t="shared" si="10"/>
        <v>0.10838150289017341</v>
      </c>
      <c r="H58" s="16">
        <f t="shared" si="4"/>
        <v>7530</v>
      </c>
      <c r="I58" s="17">
        <f t="shared" si="5"/>
        <v>860</v>
      </c>
      <c r="J58" s="15">
        <f t="shared" si="11"/>
        <v>0.11420982735723771</v>
      </c>
    </row>
    <row r="59" spans="1:10">
      <c r="B59" t="s">
        <v>49</v>
      </c>
    </row>
    <row r="72" spans="1:31">
      <c r="A72" t="s">
        <v>66</v>
      </c>
    </row>
    <row r="73" spans="1:31">
      <c r="A73" t="s">
        <v>53</v>
      </c>
    </row>
    <row r="74" spans="1:31">
      <c r="A74" t="s">
        <v>54</v>
      </c>
    </row>
    <row r="75" spans="1:31">
      <c r="A75" t="s">
        <v>50</v>
      </c>
    </row>
    <row r="78" spans="1:31" ht="24">
      <c r="A78" s="21" t="s">
        <v>11</v>
      </c>
      <c r="B78" s="53" t="s">
        <v>13</v>
      </c>
      <c r="C78" s="54"/>
      <c r="D78" s="54"/>
      <c r="E78" s="54"/>
      <c r="F78" s="54"/>
      <c r="G78" s="54"/>
      <c r="H78" s="54"/>
      <c r="I78" s="54"/>
      <c r="J78" s="53" t="s">
        <v>14</v>
      </c>
      <c r="K78" s="54"/>
      <c r="L78" s="54"/>
      <c r="M78" s="54"/>
      <c r="N78" s="54"/>
      <c r="O78" s="54"/>
      <c r="P78" s="54"/>
      <c r="Q78" s="54"/>
      <c r="R78" s="53" t="s">
        <v>15</v>
      </c>
      <c r="S78" s="54"/>
      <c r="T78" s="54"/>
      <c r="U78" s="54"/>
      <c r="V78" s="54"/>
      <c r="W78" s="54"/>
      <c r="X78" s="54"/>
      <c r="Y78" s="54"/>
      <c r="Z78" s="54"/>
      <c r="AA78" s="54"/>
      <c r="AB78" s="54"/>
      <c r="AC78" s="54"/>
      <c r="AD78" s="54"/>
      <c r="AE78" s="54"/>
    </row>
    <row r="79" spans="1:31" ht="48">
      <c r="A79" s="21" t="s">
        <v>65</v>
      </c>
      <c r="B79" s="21" t="s">
        <v>55</v>
      </c>
      <c r="C79" s="21" t="s">
        <v>58</v>
      </c>
      <c r="D79" s="21" t="s">
        <v>59</v>
      </c>
      <c r="E79" s="21" t="s">
        <v>60</v>
      </c>
      <c r="F79" s="21" t="s">
        <v>61</v>
      </c>
      <c r="G79" s="21" t="s">
        <v>56</v>
      </c>
      <c r="H79" s="53" t="s">
        <v>9</v>
      </c>
      <c r="I79" s="54"/>
      <c r="J79" s="21" t="s">
        <v>55</v>
      </c>
      <c r="K79" s="21" t="s">
        <v>58</v>
      </c>
      <c r="L79" s="21" t="s">
        <v>59</v>
      </c>
      <c r="M79" s="21" t="s">
        <v>60</v>
      </c>
      <c r="N79" s="53" t="s">
        <v>61</v>
      </c>
      <c r="O79" s="54"/>
      <c r="P79" s="21" t="s">
        <v>56</v>
      </c>
      <c r="Q79" s="21" t="s">
        <v>9</v>
      </c>
      <c r="R79" s="53" t="s">
        <v>55</v>
      </c>
      <c r="S79" s="54"/>
      <c r="T79" s="53" t="s">
        <v>58</v>
      </c>
      <c r="U79" s="54"/>
      <c r="V79" s="53" t="s">
        <v>59</v>
      </c>
      <c r="W79" s="54"/>
      <c r="X79" s="53" t="s">
        <v>60</v>
      </c>
      <c r="Y79" s="54"/>
      <c r="Z79" s="53" t="s">
        <v>61</v>
      </c>
      <c r="AA79" s="54"/>
      <c r="AB79" s="53" t="s">
        <v>56</v>
      </c>
      <c r="AC79" s="54"/>
      <c r="AD79" s="53" t="s">
        <v>9</v>
      </c>
      <c r="AE79" s="54"/>
    </row>
    <row r="80" spans="1:31" ht="48">
      <c r="A80" s="21" t="s">
        <v>16</v>
      </c>
      <c r="B80" s="21" t="s">
        <v>17</v>
      </c>
      <c r="C80" s="21" t="s">
        <v>17</v>
      </c>
      <c r="D80" s="21" t="s">
        <v>17</v>
      </c>
      <c r="E80" s="21" t="s">
        <v>17</v>
      </c>
      <c r="F80" s="21" t="s">
        <v>17</v>
      </c>
      <c r="G80" s="21" t="s">
        <v>17</v>
      </c>
      <c r="H80" s="21" t="s">
        <v>17</v>
      </c>
      <c r="I80" s="21" t="s">
        <v>18</v>
      </c>
      <c r="J80" s="21" t="s">
        <v>17</v>
      </c>
      <c r="K80" s="21" t="s">
        <v>17</v>
      </c>
      <c r="L80" s="21" t="s">
        <v>17</v>
      </c>
      <c r="M80" s="21" t="s">
        <v>17</v>
      </c>
      <c r="N80" s="21" t="s">
        <v>17</v>
      </c>
      <c r="O80" s="21" t="s">
        <v>18</v>
      </c>
      <c r="P80" s="21" t="s">
        <v>17</v>
      </c>
      <c r="Q80" s="21" t="s">
        <v>17</v>
      </c>
      <c r="R80" s="21" t="s">
        <v>17</v>
      </c>
      <c r="S80" s="21" t="s">
        <v>18</v>
      </c>
      <c r="T80" s="21" t="s">
        <v>17</v>
      </c>
      <c r="U80" s="21" t="s">
        <v>18</v>
      </c>
      <c r="V80" s="21" t="s">
        <v>17</v>
      </c>
      <c r="W80" s="21" t="s">
        <v>18</v>
      </c>
      <c r="X80" s="21" t="s">
        <v>17</v>
      </c>
      <c r="Y80" s="21" t="s">
        <v>18</v>
      </c>
      <c r="Z80" s="21" t="s">
        <v>17</v>
      </c>
      <c r="AA80" s="21" t="s">
        <v>18</v>
      </c>
      <c r="AB80" s="21" t="s">
        <v>17</v>
      </c>
      <c r="AC80" s="21" t="s">
        <v>18</v>
      </c>
      <c r="AD80" s="21" t="s">
        <v>17</v>
      </c>
      <c r="AE80" s="21" t="s">
        <v>18</v>
      </c>
    </row>
    <row r="81" spans="1:31">
      <c r="A81" s="50" t="s">
        <v>19</v>
      </c>
      <c r="B81" s="22" t="s">
        <v>16</v>
      </c>
      <c r="C81" s="22" t="s">
        <v>16</v>
      </c>
      <c r="D81" s="22" t="s">
        <v>16</v>
      </c>
      <c r="E81" s="22" t="s">
        <v>16</v>
      </c>
      <c r="F81" s="22" t="s">
        <v>16</v>
      </c>
      <c r="G81" s="22" t="s">
        <v>16</v>
      </c>
      <c r="H81" s="22" t="s">
        <v>16</v>
      </c>
      <c r="I81" s="22" t="s">
        <v>16</v>
      </c>
      <c r="J81" s="22" t="s">
        <v>16</v>
      </c>
      <c r="K81" s="22" t="s">
        <v>16</v>
      </c>
      <c r="L81" s="22" t="s">
        <v>16</v>
      </c>
      <c r="M81" s="22" t="s">
        <v>16</v>
      </c>
      <c r="N81" s="22" t="s">
        <v>16</v>
      </c>
      <c r="O81" s="22" t="s">
        <v>16</v>
      </c>
      <c r="P81" s="22" t="s">
        <v>16</v>
      </c>
      <c r="Q81" s="22" t="s">
        <v>16</v>
      </c>
      <c r="R81" s="22" t="s">
        <v>16</v>
      </c>
      <c r="S81" s="22" t="s">
        <v>16</v>
      </c>
      <c r="T81" s="22" t="s">
        <v>16</v>
      </c>
      <c r="U81" s="22" t="s">
        <v>16</v>
      </c>
      <c r="V81" s="22" t="s">
        <v>16</v>
      </c>
      <c r="W81" s="22" t="s">
        <v>16</v>
      </c>
      <c r="X81" s="22" t="s">
        <v>16</v>
      </c>
      <c r="Y81" s="22" t="s">
        <v>16</v>
      </c>
      <c r="Z81" s="22" t="s">
        <v>16</v>
      </c>
      <c r="AA81" s="22" t="s">
        <v>16</v>
      </c>
      <c r="AB81" s="22" t="s">
        <v>16</v>
      </c>
      <c r="AC81" s="22" t="s">
        <v>16</v>
      </c>
      <c r="AD81" s="22" t="s">
        <v>16</v>
      </c>
      <c r="AE81" s="22" t="s">
        <v>16</v>
      </c>
    </row>
    <row r="82" spans="1:31">
      <c r="A82" s="2" t="s">
        <v>51</v>
      </c>
      <c r="B82" s="3">
        <v>44</v>
      </c>
      <c r="C82" s="3">
        <v>3</v>
      </c>
      <c r="D82" s="3">
        <v>81</v>
      </c>
      <c r="E82" s="3">
        <v>15</v>
      </c>
      <c r="F82" s="3">
        <v>775</v>
      </c>
      <c r="G82" s="3">
        <v>132</v>
      </c>
      <c r="H82" s="3">
        <v>817</v>
      </c>
      <c r="I82" s="22"/>
      <c r="J82" s="3">
        <v>80</v>
      </c>
      <c r="K82" s="3">
        <v>6</v>
      </c>
      <c r="L82" s="3">
        <v>111</v>
      </c>
      <c r="M82" s="3">
        <v>50</v>
      </c>
      <c r="N82" s="3">
        <v>1090</v>
      </c>
      <c r="O82" s="3">
        <v>1</v>
      </c>
      <c r="P82" s="3">
        <v>166</v>
      </c>
      <c r="Q82" s="3">
        <v>676</v>
      </c>
      <c r="R82" s="3">
        <v>466</v>
      </c>
      <c r="S82" s="3">
        <v>23</v>
      </c>
      <c r="T82" s="3">
        <v>29</v>
      </c>
      <c r="U82" s="3">
        <v>1</v>
      </c>
      <c r="V82" s="3">
        <v>498</v>
      </c>
      <c r="W82" s="3">
        <v>67</v>
      </c>
      <c r="X82" s="3">
        <v>164</v>
      </c>
      <c r="Y82" s="3">
        <v>5</v>
      </c>
      <c r="Z82" s="3">
        <v>4673</v>
      </c>
      <c r="AA82" s="3">
        <v>457</v>
      </c>
      <c r="AB82" s="3">
        <v>477</v>
      </c>
      <c r="AC82" s="3">
        <v>60</v>
      </c>
      <c r="AD82" s="3">
        <v>386</v>
      </c>
      <c r="AE82" s="3">
        <v>61</v>
      </c>
    </row>
    <row r="83" spans="1:31">
      <c r="A83" s="51" t="s">
        <v>57</v>
      </c>
      <c r="B83" s="3">
        <v>50</v>
      </c>
      <c r="C83" s="3">
        <v>3</v>
      </c>
      <c r="D83" s="3">
        <v>91</v>
      </c>
      <c r="E83" s="3">
        <v>21</v>
      </c>
      <c r="F83" s="3">
        <v>740</v>
      </c>
      <c r="G83" s="3">
        <v>118</v>
      </c>
      <c r="H83" s="3">
        <v>863</v>
      </c>
      <c r="I83" s="3">
        <v>1</v>
      </c>
      <c r="J83" s="3">
        <v>81</v>
      </c>
      <c r="K83" s="3">
        <v>4</v>
      </c>
      <c r="L83" s="3">
        <v>89</v>
      </c>
      <c r="M83" s="3">
        <v>24</v>
      </c>
      <c r="N83" s="3">
        <v>1089</v>
      </c>
      <c r="O83" s="22"/>
      <c r="P83" s="3">
        <v>137</v>
      </c>
      <c r="Q83" s="3">
        <v>662</v>
      </c>
      <c r="R83" s="3">
        <v>499</v>
      </c>
      <c r="S83" s="3">
        <v>42</v>
      </c>
      <c r="T83" s="3">
        <v>29</v>
      </c>
      <c r="U83" s="3">
        <v>1</v>
      </c>
      <c r="V83" s="3">
        <v>463</v>
      </c>
      <c r="W83" s="3">
        <v>62</v>
      </c>
      <c r="X83" s="3">
        <v>211</v>
      </c>
      <c r="Y83" s="3">
        <v>7</v>
      </c>
      <c r="Z83" s="3">
        <v>4941</v>
      </c>
      <c r="AA83" s="3">
        <v>512</v>
      </c>
      <c r="AB83" s="3">
        <v>481</v>
      </c>
      <c r="AC83" s="3">
        <v>62</v>
      </c>
      <c r="AD83" s="3">
        <v>382</v>
      </c>
      <c r="AE83" s="3">
        <v>66</v>
      </c>
    </row>
    <row r="84" spans="1:31">
      <c r="A84" s="52">
        <v>2015</v>
      </c>
      <c r="B84" s="48">
        <v>43</v>
      </c>
      <c r="C84" s="48">
        <v>5</v>
      </c>
      <c r="D84" s="48">
        <f>80+2</f>
        <v>82</v>
      </c>
      <c r="E84" s="48">
        <v>19</v>
      </c>
      <c r="F84" s="48">
        <v>828</v>
      </c>
      <c r="G84" s="48">
        <f>115+12</f>
        <v>127</v>
      </c>
      <c r="H84" s="48">
        <v>849</v>
      </c>
      <c r="I84" s="48"/>
      <c r="J84" s="48">
        <v>110</v>
      </c>
      <c r="K84" s="48">
        <v>3</v>
      </c>
      <c r="L84" s="48">
        <f>87+1</f>
        <v>88</v>
      </c>
      <c r="M84" s="48">
        <v>37</v>
      </c>
      <c r="N84" s="48">
        <v>998</v>
      </c>
      <c r="O84" s="48"/>
      <c r="P84" s="48">
        <f>114+34</f>
        <v>148</v>
      </c>
      <c r="Q84" s="48">
        <v>741</v>
      </c>
      <c r="R84" s="48">
        <v>602</v>
      </c>
      <c r="S84" s="48">
        <v>48</v>
      </c>
      <c r="T84" s="48">
        <v>14</v>
      </c>
      <c r="U84" s="48">
        <v>1</v>
      </c>
      <c r="V84" s="48">
        <f>501+10</f>
        <v>511</v>
      </c>
      <c r="W84" s="48">
        <f>48+2</f>
        <v>50</v>
      </c>
      <c r="X84" s="48">
        <v>191</v>
      </c>
      <c r="Y84" s="48">
        <v>4</v>
      </c>
      <c r="Z84" s="49">
        <v>5078</v>
      </c>
      <c r="AA84" s="48">
        <v>455</v>
      </c>
      <c r="AB84" s="48">
        <f>246+276</f>
        <v>522</v>
      </c>
      <c r="AC84" s="48">
        <f>29+25</f>
        <v>54</v>
      </c>
      <c r="AD84" s="48">
        <v>480</v>
      </c>
      <c r="AE84" s="48">
        <v>73</v>
      </c>
    </row>
    <row r="90" spans="1:31" ht="29" thickBot="1">
      <c r="A90" s="33" t="s">
        <v>62</v>
      </c>
      <c r="J90" s="32"/>
    </row>
    <row r="91" spans="1:31" ht="19" thickBot="1">
      <c r="A91" s="34" t="s">
        <v>63</v>
      </c>
      <c r="B91" s="35" t="s">
        <v>64</v>
      </c>
    </row>
    <row r="92" spans="1:31" ht="18">
      <c r="A92" s="36">
        <v>1990</v>
      </c>
      <c r="B92" s="37">
        <v>0.24156355455568054</v>
      </c>
    </row>
    <row r="93" spans="1:31" ht="18">
      <c r="A93" s="38">
        <v>1991</v>
      </c>
      <c r="B93" s="39">
        <v>0.2496016994158258</v>
      </c>
    </row>
    <row r="94" spans="1:31" ht="18">
      <c r="A94" s="38">
        <v>1992</v>
      </c>
      <c r="B94" s="39">
        <v>0.25625620655412112</v>
      </c>
    </row>
    <row r="95" spans="1:31" ht="18">
      <c r="A95" s="38">
        <v>1993</v>
      </c>
      <c r="B95" s="39">
        <v>0.26172713336739906</v>
      </c>
    </row>
    <row r="96" spans="1:31" ht="18">
      <c r="A96" s="38">
        <v>1994</v>
      </c>
      <c r="B96" s="39">
        <v>0.26545245198094941</v>
      </c>
    </row>
    <row r="97" spans="1:2" ht="18">
      <c r="A97" s="38">
        <v>1995</v>
      </c>
      <c r="B97" s="39">
        <v>0.26749537159481618</v>
      </c>
    </row>
    <row r="98" spans="1:2" ht="18">
      <c r="A98" s="38">
        <v>1996</v>
      </c>
      <c r="B98" s="39">
        <v>0.26915966830401944</v>
      </c>
    </row>
    <row r="99" spans="1:2" ht="18">
      <c r="A99" s="38">
        <v>1997</v>
      </c>
      <c r="B99" s="39">
        <v>0.27321997874601489</v>
      </c>
    </row>
    <row r="100" spans="1:2" ht="18">
      <c r="A100" s="38">
        <v>1998</v>
      </c>
      <c r="B100" s="39">
        <v>0.27876177658142665</v>
      </c>
    </row>
    <row r="101" spans="1:2" ht="18">
      <c r="A101" s="38">
        <v>1999</v>
      </c>
      <c r="B101" s="39">
        <v>0.28584765775166127</v>
      </c>
    </row>
    <row r="102" spans="1:2" ht="18">
      <c r="A102" s="38">
        <v>2000</v>
      </c>
      <c r="B102" s="39">
        <v>0.29814459454172537</v>
      </c>
    </row>
    <row r="103" spans="1:2" ht="18">
      <c r="A103" s="38">
        <v>2001</v>
      </c>
      <c r="B103" s="39">
        <v>0.30174539067259787</v>
      </c>
    </row>
    <row r="104" spans="1:2" ht="18">
      <c r="A104" s="38">
        <v>2002</v>
      </c>
      <c r="B104" s="39">
        <v>0.30801951503862807</v>
      </c>
    </row>
    <row r="105" spans="1:2" ht="18">
      <c r="A105" s="38">
        <v>2003</v>
      </c>
      <c r="B105" s="39">
        <v>0.31218470696203787</v>
      </c>
    </row>
    <row r="106" spans="1:2" ht="18">
      <c r="A106" s="38">
        <v>2004</v>
      </c>
      <c r="B106" s="39">
        <v>0.31509828460584327</v>
      </c>
    </row>
    <row r="107" spans="1:2" ht="18">
      <c r="A107" s="38">
        <v>2005</v>
      </c>
      <c r="B107" s="39">
        <v>0.3170664782958818</v>
      </c>
    </row>
    <row r="108" spans="1:2" ht="18">
      <c r="A108" s="38">
        <v>2006</v>
      </c>
      <c r="B108" s="39">
        <v>0.3186251328197105</v>
      </c>
    </row>
    <row r="109" spans="1:2" ht="18">
      <c r="A109" s="38">
        <v>2007</v>
      </c>
      <c r="B109" s="39">
        <v>0.31977519888750799</v>
      </c>
    </row>
    <row r="110" spans="1:2" ht="18">
      <c r="A110" s="38">
        <v>2008</v>
      </c>
      <c r="B110" s="39">
        <v>0.32118107281089148</v>
      </c>
    </row>
    <row r="111" spans="1:2" ht="18">
      <c r="A111" s="38">
        <v>2009</v>
      </c>
      <c r="B111" s="39">
        <v>0.32861451047520135</v>
      </c>
    </row>
    <row r="112" spans="1:2" ht="18">
      <c r="A112" s="38">
        <v>2010</v>
      </c>
      <c r="B112" s="39">
        <v>0.33587129916160291</v>
      </c>
    </row>
    <row r="113" spans="1:2" ht="18">
      <c r="A113" s="38">
        <v>2011</v>
      </c>
      <c r="B113" s="39">
        <v>0.34290828012835606</v>
      </c>
    </row>
    <row r="114" spans="1:2" ht="18">
      <c r="A114" s="38">
        <v>2012</v>
      </c>
      <c r="B114" s="39">
        <v>0.34382475438308668</v>
      </c>
    </row>
    <row r="115" spans="1:2" ht="18">
      <c r="A115" s="38">
        <v>2013</v>
      </c>
      <c r="B115" s="39">
        <v>0.34538613899339876</v>
      </c>
    </row>
    <row r="116" spans="1:2" ht="18">
      <c r="A116" s="38">
        <v>2014</v>
      </c>
      <c r="B116" s="40">
        <v>0.34757943492930199</v>
      </c>
    </row>
    <row r="117" spans="1:2" ht="19" thickBot="1">
      <c r="A117" s="41">
        <v>2015</v>
      </c>
      <c r="B117" s="42">
        <v>0.35090310314237383</v>
      </c>
    </row>
  </sheetData>
  <mergeCells count="30">
    <mergeCell ref="AP6:AQ6"/>
    <mergeCell ref="B5:J5"/>
    <mergeCell ref="K5:R5"/>
    <mergeCell ref="S5:AC5"/>
    <mergeCell ref="AD5:AQ5"/>
    <mergeCell ref="G6:H6"/>
    <mergeCell ref="I6:J6"/>
    <mergeCell ref="AF6:AG6"/>
    <mergeCell ref="AD6:AE6"/>
    <mergeCell ref="AH6:AI6"/>
    <mergeCell ref="AJ6:AK6"/>
    <mergeCell ref="AL6:AM6"/>
    <mergeCell ref="AN6:AO6"/>
    <mergeCell ref="Q6:R6"/>
    <mergeCell ref="T6:U6"/>
    <mergeCell ref="X6:Y6"/>
    <mergeCell ref="Z6:AA6"/>
    <mergeCell ref="B78:I78"/>
    <mergeCell ref="J78:Q78"/>
    <mergeCell ref="R78:AE78"/>
    <mergeCell ref="AB6:AC6"/>
    <mergeCell ref="X79:Y79"/>
    <mergeCell ref="Z79:AA79"/>
    <mergeCell ref="AB79:AC79"/>
    <mergeCell ref="AD79:AE79"/>
    <mergeCell ref="H79:I79"/>
    <mergeCell ref="N79:O79"/>
    <mergeCell ref="R79:S79"/>
    <mergeCell ref="T79:U79"/>
    <mergeCell ref="V79:W79"/>
  </mergeCells>
  <pageMargins left="0.75" right="0.75" top="1" bottom="1" header="0.5" footer="0.5"/>
  <pageSetup orientation="portrait"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Data</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DavidKessler</dc:creator>
  <cp:lastModifiedBy>Samuel Montgomery</cp:lastModifiedBy>
  <dcterms:created xsi:type="dcterms:W3CDTF">2014-06-03T14:37:16Z</dcterms:created>
  <dcterms:modified xsi:type="dcterms:W3CDTF">2017-08-02T14:11:20Z</dcterms:modified>
</cp:coreProperties>
</file>